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vo\Downloads\"/>
    </mc:Choice>
  </mc:AlternateContent>
  <xr:revisionPtr revIDLastSave="0" documentId="13_ncr:1_{33607778-4F13-4B66-B417-40927AE9C2A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Fiche de poste" sheetId="1" r:id="rId1"/>
    <sheet name="grades" sheetId="2" state="hidden" r:id="rId2"/>
  </sheets>
  <definedNames>
    <definedName name="_xlnm._FilterDatabase" localSheetId="1" hidden="1">grades!$A$3:$Q$141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1" i="2" l="1"/>
  <c r="E141" i="2"/>
  <c r="G141" i="2" s="1"/>
  <c r="D141" i="2"/>
  <c r="F140" i="2"/>
  <c r="E140" i="2"/>
  <c r="G140" i="2" s="1"/>
  <c r="D140" i="2"/>
  <c r="F139" i="2"/>
  <c r="E139" i="2"/>
  <c r="G139" i="2" s="1"/>
  <c r="D139" i="2"/>
  <c r="F138" i="2"/>
  <c r="E138" i="2"/>
  <c r="G138" i="2" s="1"/>
  <c r="D138" i="2"/>
  <c r="F137" i="2"/>
  <c r="E137" i="2"/>
  <c r="G137" i="2" s="1"/>
  <c r="D137" i="2"/>
  <c r="G136" i="2"/>
  <c r="F136" i="2"/>
  <c r="E136" i="2"/>
  <c r="D136" i="2"/>
  <c r="I135" i="2"/>
  <c r="G135" i="2"/>
  <c r="F135" i="2"/>
  <c r="E135" i="2"/>
  <c r="D135" i="2"/>
  <c r="O134" i="2"/>
  <c r="M134" i="2"/>
  <c r="K134" i="2"/>
  <c r="I134" i="2"/>
  <c r="G134" i="2"/>
  <c r="F134" i="2"/>
  <c r="E134" i="2"/>
  <c r="D134" i="2"/>
  <c r="O133" i="2"/>
  <c r="M133" i="2"/>
  <c r="K133" i="2"/>
  <c r="G133" i="2"/>
  <c r="F133" i="2"/>
  <c r="E133" i="2"/>
  <c r="D133" i="2"/>
  <c r="F132" i="2"/>
  <c r="E132" i="2"/>
  <c r="G132" i="2" s="1"/>
  <c r="D132" i="2"/>
  <c r="F131" i="2"/>
  <c r="E131" i="2"/>
  <c r="G131" i="2" s="1"/>
  <c r="D131" i="2"/>
  <c r="F130" i="2"/>
  <c r="E130" i="2"/>
  <c r="G130" i="2" s="1"/>
  <c r="D130" i="2"/>
  <c r="F129" i="2"/>
  <c r="E129" i="2"/>
  <c r="G129" i="2" s="1"/>
  <c r="D129" i="2"/>
  <c r="G128" i="2"/>
  <c r="F128" i="2"/>
  <c r="E128" i="2"/>
  <c r="D128" i="2"/>
  <c r="G127" i="2"/>
  <c r="F127" i="2"/>
  <c r="E127" i="2"/>
  <c r="D127" i="2"/>
  <c r="I126" i="2"/>
  <c r="F126" i="2"/>
  <c r="E126" i="2"/>
  <c r="G126" i="2" s="1"/>
  <c r="D126" i="2"/>
  <c r="O125" i="2"/>
  <c r="M125" i="2"/>
  <c r="K125" i="2"/>
  <c r="G125" i="2"/>
  <c r="F125" i="2"/>
  <c r="E125" i="2"/>
  <c r="D125" i="2"/>
  <c r="M124" i="2"/>
  <c r="F124" i="2"/>
  <c r="E124" i="2"/>
  <c r="G124" i="2" s="1"/>
  <c r="O124" i="2" s="1"/>
  <c r="D124" i="2"/>
  <c r="O123" i="2"/>
  <c r="F123" i="2"/>
  <c r="E123" i="2"/>
  <c r="G123" i="2" s="1"/>
  <c r="D123" i="2"/>
  <c r="F122" i="2"/>
  <c r="E122" i="2"/>
  <c r="G122" i="2" s="1"/>
  <c r="D122" i="2"/>
  <c r="F121" i="2"/>
  <c r="E121" i="2"/>
  <c r="G121" i="2" s="1"/>
  <c r="D121" i="2"/>
  <c r="G120" i="2"/>
  <c r="F120" i="2"/>
  <c r="E120" i="2"/>
  <c r="D120" i="2"/>
  <c r="I119" i="2"/>
  <c r="G119" i="2"/>
  <c r="F119" i="2"/>
  <c r="E119" i="2"/>
  <c r="D119" i="2"/>
  <c r="F118" i="2"/>
  <c r="E118" i="2"/>
  <c r="G118" i="2" s="1"/>
  <c r="D118" i="2"/>
  <c r="O117" i="2"/>
  <c r="M117" i="2"/>
  <c r="K117" i="2"/>
  <c r="G117" i="2"/>
  <c r="F117" i="2"/>
  <c r="E117" i="2"/>
  <c r="D117" i="2"/>
  <c r="F116" i="2"/>
  <c r="E116" i="2"/>
  <c r="G116" i="2" s="1"/>
  <c r="D116" i="2"/>
  <c r="F115" i="2"/>
  <c r="E115" i="2"/>
  <c r="G115" i="2" s="1"/>
  <c r="D115" i="2"/>
  <c r="F114" i="2"/>
  <c r="E114" i="2"/>
  <c r="G114" i="2" s="1"/>
  <c r="D114" i="2"/>
  <c r="F113" i="2"/>
  <c r="E113" i="2"/>
  <c r="G113" i="2" s="1"/>
  <c r="D113" i="2"/>
  <c r="G112" i="2"/>
  <c r="F112" i="2"/>
  <c r="E112" i="2"/>
  <c r="D112" i="2"/>
  <c r="I111" i="2"/>
  <c r="G111" i="2"/>
  <c r="F111" i="2"/>
  <c r="E111" i="2"/>
  <c r="D111" i="2"/>
  <c r="I110" i="2"/>
  <c r="F110" i="2"/>
  <c r="E110" i="2"/>
  <c r="G110" i="2" s="1"/>
  <c r="K110" i="2" s="1"/>
  <c r="D110" i="2"/>
  <c r="O109" i="2"/>
  <c r="M109" i="2"/>
  <c r="K109" i="2"/>
  <c r="G109" i="2"/>
  <c r="F109" i="2"/>
  <c r="E109" i="2"/>
  <c r="D109" i="2"/>
  <c r="M108" i="2"/>
  <c r="F108" i="2"/>
  <c r="E108" i="2"/>
  <c r="G108" i="2" s="1"/>
  <c r="D108" i="2"/>
  <c r="O107" i="2"/>
  <c r="F107" i="2"/>
  <c r="E107" i="2"/>
  <c r="G107" i="2" s="1"/>
  <c r="D107" i="2"/>
  <c r="F106" i="2"/>
  <c r="E106" i="2"/>
  <c r="G106" i="2" s="1"/>
  <c r="D106" i="2"/>
  <c r="F105" i="2"/>
  <c r="E105" i="2"/>
  <c r="G105" i="2" s="1"/>
  <c r="D105" i="2"/>
  <c r="G104" i="2"/>
  <c r="F104" i="2"/>
  <c r="E104" i="2"/>
  <c r="D104" i="2"/>
  <c r="I103" i="2"/>
  <c r="G103" i="2"/>
  <c r="F103" i="2"/>
  <c r="E103" i="2"/>
  <c r="D103" i="2"/>
  <c r="F102" i="2"/>
  <c r="E102" i="2"/>
  <c r="G102" i="2" s="1"/>
  <c r="D102" i="2"/>
  <c r="O101" i="2"/>
  <c r="M101" i="2"/>
  <c r="K101" i="2"/>
  <c r="G101" i="2"/>
  <c r="F101" i="2"/>
  <c r="E101" i="2"/>
  <c r="D101" i="2"/>
  <c r="F100" i="2"/>
  <c r="E100" i="2"/>
  <c r="G100" i="2" s="1"/>
  <c r="D100" i="2"/>
  <c r="F99" i="2"/>
  <c r="E99" i="2"/>
  <c r="G99" i="2" s="1"/>
  <c r="D99" i="2"/>
  <c r="E98" i="2"/>
  <c r="G98" i="2" s="1"/>
  <c r="D98" i="2"/>
  <c r="F98" i="2" s="1"/>
  <c r="F97" i="2"/>
  <c r="E97" i="2"/>
  <c r="G97" i="2" s="1"/>
  <c r="D97" i="2"/>
  <c r="I96" i="2"/>
  <c r="G96" i="2"/>
  <c r="F96" i="2"/>
  <c r="E96" i="2"/>
  <c r="D96" i="2"/>
  <c r="K95" i="2"/>
  <c r="F95" i="2"/>
  <c r="E95" i="2"/>
  <c r="G95" i="2" s="1"/>
  <c r="M95" i="2" s="1"/>
  <c r="D95" i="2"/>
  <c r="O94" i="2"/>
  <c r="F94" i="2"/>
  <c r="E94" i="2"/>
  <c r="G94" i="2" s="1"/>
  <c r="D94" i="2"/>
  <c r="G93" i="2"/>
  <c r="F93" i="2"/>
  <c r="D93" i="2"/>
  <c r="E93" i="2" s="1"/>
  <c r="J92" i="2"/>
  <c r="I92" i="2"/>
  <c r="F92" i="2"/>
  <c r="E92" i="2"/>
  <c r="G92" i="2" s="1"/>
  <c r="D92" i="2"/>
  <c r="F91" i="2"/>
  <c r="E91" i="2"/>
  <c r="G91" i="2" s="1"/>
  <c r="D91" i="2"/>
  <c r="F90" i="2"/>
  <c r="E90" i="2"/>
  <c r="G90" i="2" s="1"/>
  <c r="D90" i="2"/>
  <c r="I89" i="2"/>
  <c r="G89" i="2"/>
  <c r="F89" i="2"/>
  <c r="E89" i="2"/>
  <c r="D89" i="2"/>
  <c r="O88" i="2"/>
  <c r="M88" i="2"/>
  <c r="K88" i="2"/>
  <c r="J88" i="2"/>
  <c r="G88" i="2"/>
  <c r="F88" i="2"/>
  <c r="E88" i="2"/>
  <c r="D88" i="2"/>
  <c r="F87" i="2"/>
  <c r="E87" i="2"/>
  <c r="G87" i="2" s="1"/>
  <c r="D87" i="2"/>
  <c r="G86" i="2"/>
  <c r="F86" i="2"/>
  <c r="E86" i="2"/>
  <c r="D86" i="2"/>
  <c r="L85" i="2"/>
  <c r="K85" i="2"/>
  <c r="F85" i="2"/>
  <c r="E85" i="2"/>
  <c r="D85" i="2"/>
  <c r="G85" i="2" s="1"/>
  <c r="I85" i="2" s="1"/>
  <c r="O84" i="2"/>
  <c r="K84" i="2"/>
  <c r="F84" i="2"/>
  <c r="E84" i="2"/>
  <c r="G84" i="2" s="1"/>
  <c r="D84" i="2"/>
  <c r="F83" i="2"/>
  <c r="E83" i="2"/>
  <c r="G83" i="2" s="1"/>
  <c r="D83" i="2"/>
  <c r="G82" i="2"/>
  <c r="F82" i="2"/>
  <c r="E82" i="2"/>
  <c r="D82" i="2"/>
  <c r="F81" i="2"/>
  <c r="D81" i="2"/>
  <c r="O80" i="2"/>
  <c r="F80" i="2"/>
  <c r="E80" i="2"/>
  <c r="G80" i="2" s="1"/>
  <c r="D80" i="2"/>
  <c r="H79" i="2"/>
  <c r="G79" i="2"/>
  <c r="F79" i="2"/>
  <c r="E79" i="2"/>
  <c r="D79" i="2"/>
  <c r="M78" i="2"/>
  <c r="F78" i="2"/>
  <c r="E78" i="2"/>
  <c r="G78" i="2" s="1"/>
  <c r="K78" i="2" s="1"/>
  <c r="D78" i="2"/>
  <c r="F77" i="2"/>
  <c r="D77" i="2"/>
  <c r="O76" i="2"/>
  <c r="F76" i="2"/>
  <c r="E76" i="2"/>
  <c r="G76" i="2" s="1"/>
  <c r="D76" i="2"/>
  <c r="I75" i="2"/>
  <c r="G75" i="2"/>
  <c r="F75" i="2"/>
  <c r="E75" i="2"/>
  <c r="D75" i="2"/>
  <c r="F74" i="2"/>
  <c r="D74" i="2"/>
  <c r="O73" i="2"/>
  <c r="H73" i="2"/>
  <c r="G73" i="2"/>
  <c r="F73" i="2"/>
  <c r="E73" i="2"/>
  <c r="D73" i="2"/>
  <c r="G72" i="2"/>
  <c r="F72" i="2"/>
  <c r="E72" i="2"/>
  <c r="D72" i="2"/>
  <c r="F71" i="2"/>
  <c r="E71" i="2"/>
  <c r="D71" i="2"/>
  <c r="F70" i="2"/>
  <c r="D70" i="2"/>
  <c r="H69" i="2"/>
  <c r="G69" i="2"/>
  <c r="O69" i="2" s="1"/>
  <c r="F69" i="2"/>
  <c r="E69" i="2"/>
  <c r="D69" i="2"/>
  <c r="M68" i="2"/>
  <c r="F68" i="2"/>
  <c r="E68" i="2"/>
  <c r="G68" i="2" s="1"/>
  <c r="D68" i="2"/>
  <c r="F67" i="2"/>
  <c r="D67" i="2"/>
  <c r="F66" i="2"/>
  <c r="D66" i="2"/>
  <c r="F65" i="2"/>
  <c r="E65" i="2"/>
  <c r="G65" i="2" s="1"/>
  <c r="D65" i="2"/>
  <c r="O64" i="2"/>
  <c r="M64" i="2"/>
  <c r="H64" i="2"/>
  <c r="G64" i="2"/>
  <c r="F64" i="2"/>
  <c r="E64" i="2"/>
  <c r="D64" i="2"/>
  <c r="F63" i="2"/>
  <c r="E63" i="2"/>
  <c r="D63" i="2"/>
  <c r="G62" i="2"/>
  <c r="F62" i="2"/>
  <c r="D62" i="2"/>
  <c r="E62" i="2" s="1"/>
  <c r="E61" i="2"/>
  <c r="D61" i="2"/>
  <c r="F61" i="2" s="1"/>
  <c r="G61" i="2" s="1"/>
  <c r="F60" i="2"/>
  <c r="E60" i="2"/>
  <c r="G60" i="2" s="1"/>
  <c r="M60" i="2" s="1"/>
  <c r="D60" i="2"/>
  <c r="F59" i="2"/>
  <c r="D59" i="2"/>
  <c r="F58" i="2"/>
  <c r="D58" i="2"/>
  <c r="G57" i="2"/>
  <c r="F57" i="2"/>
  <c r="E57" i="2"/>
  <c r="D57" i="2"/>
  <c r="K56" i="2"/>
  <c r="F56" i="2"/>
  <c r="E56" i="2"/>
  <c r="G56" i="2" s="1"/>
  <c r="D56" i="2"/>
  <c r="F55" i="2"/>
  <c r="E55" i="2"/>
  <c r="D55" i="2"/>
  <c r="F54" i="2"/>
  <c r="G54" i="2" s="1"/>
  <c r="I54" i="2" s="1"/>
  <c r="D54" i="2"/>
  <c r="E54" i="2" s="1"/>
  <c r="L53" i="2"/>
  <c r="F53" i="2"/>
  <c r="D53" i="2"/>
  <c r="E53" i="2" s="1"/>
  <c r="G53" i="2" s="1"/>
  <c r="F52" i="2"/>
  <c r="E52" i="2"/>
  <c r="G52" i="2" s="1"/>
  <c r="D52" i="2"/>
  <c r="F51" i="2"/>
  <c r="E51" i="2"/>
  <c r="D51" i="2"/>
  <c r="N50" i="2"/>
  <c r="K50" i="2"/>
  <c r="I50" i="2"/>
  <c r="G50" i="2"/>
  <c r="F50" i="2"/>
  <c r="D50" i="2"/>
  <c r="E50" i="2" s="1"/>
  <c r="G49" i="2"/>
  <c r="F49" i="2"/>
  <c r="E49" i="2"/>
  <c r="D49" i="2"/>
  <c r="F48" i="2"/>
  <c r="E48" i="2"/>
  <c r="D48" i="2"/>
  <c r="G48" i="2" s="1"/>
  <c r="M48" i="2" s="1"/>
  <c r="F47" i="2"/>
  <c r="D47" i="2"/>
  <c r="E47" i="2" s="1"/>
  <c r="G47" i="2" s="1"/>
  <c r="I46" i="2"/>
  <c r="F46" i="2"/>
  <c r="E46" i="2"/>
  <c r="G46" i="2" s="1"/>
  <c r="D46" i="2"/>
  <c r="G45" i="2"/>
  <c r="F45" i="2"/>
  <c r="E45" i="2"/>
  <c r="D45" i="2"/>
  <c r="F44" i="2"/>
  <c r="E44" i="2"/>
  <c r="D44" i="2"/>
  <c r="F43" i="2"/>
  <c r="D43" i="2"/>
  <c r="E43" i="2" s="1"/>
  <c r="G43" i="2" s="1"/>
  <c r="F42" i="2"/>
  <c r="E42" i="2"/>
  <c r="G42" i="2" s="1"/>
  <c r="D42" i="2"/>
  <c r="O41" i="2"/>
  <c r="G41" i="2"/>
  <c r="F41" i="2"/>
  <c r="E41" i="2"/>
  <c r="D41" i="2"/>
  <c r="M40" i="2"/>
  <c r="F40" i="2"/>
  <c r="E40" i="2"/>
  <c r="D40" i="2"/>
  <c r="G40" i="2" s="1"/>
  <c r="G39" i="2"/>
  <c r="F39" i="2"/>
  <c r="D39" i="2"/>
  <c r="E39" i="2" s="1"/>
  <c r="F38" i="2"/>
  <c r="E38" i="2"/>
  <c r="G38" i="2" s="1"/>
  <c r="D38" i="2"/>
  <c r="G37" i="2"/>
  <c r="O37" i="2" s="1"/>
  <c r="F37" i="2"/>
  <c r="E37" i="2"/>
  <c r="D37" i="2"/>
  <c r="M36" i="2"/>
  <c r="I36" i="2"/>
  <c r="F36" i="2"/>
  <c r="E36" i="2"/>
  <c r="D36" i="2"/>
  <c r="G36" i="2" s="1"/>
  <c r="K36" i="2" s="1"/>
  <c r="K35" i="2"/>
  <c r="G35" i="2"/>
  <c r="F35" i="2"/>
  <c r="D35" i="2"/>
  <c r="E35" i="2" s="1"/>
  <c r="F34" i="2"/>
  <c r="E34" i="2"/>
  <c r="G34" i="2" s="1"/>
  <c r="D34" i="2"/>
  <c r="G33" i="2"/>
  <c r="M33" i="2" s="1"/>
  <c r="F33" i="2"/>
  <c r="E33" i="2"/>
  <c r="D33" i="2"/>
  <c r="F32" i="2"/>
  <c r="E32" i="2"/>
  <c r="D32" i="2"/>
  <c r="G32" i="2" s="1"/>
  <c r="G31" i="2"/>
  <c r="F31" i="2"/>
  <c r="D31" i="2"/>
  <c r="E31" i="2" s="1"/>
  <c r="F30" i="2"/>
  <c r="E30" i="2"/>
  <c r="G30" i="2" s="1"/>
  <c r="D30" i="2"/>
  <c r="F29" i="2"/>
  <c r="E29" i="2"/>
  <c r="G29" i="2" s="1"/>
  <c r="D29" i="2"/>
  <c r="K28" i="2"/>
  <c r="F28" i="2"/>
  <c r="E28" i="2"/>
  <c r="D28" i="2"/>
  <c r="G28" i="2" s="1"/>
  <c r="K27" i="2"/>
  <c r="I27" i="2"/>
  <c r="G27" i="2"/>
  <c r="O27" i="2" s="1"/>
  <c r="F27" i="2"/>
  <c r="D27" i="2"/>
  <c r="E27" i="2" s="1"/>
  <c r="G26" i="2"/>
  <c r="O26" i="2" s="1"/>
  <c r="F26" i="2"/>
  <c r="E26" i="2"/>
  <c r="D26" i="2"/>
  <c r="G25" i="2"/>
  <c r="F25" i="2"/>
  <c r="E25" i="2"/>
  <c r="D25" i="2"/>
  <c r="F24" i="2"/>
  <c r="D24" i="2"/>
  <c r="E24" i="2" s="1"/>
  <c r="F23" i="2"/>
  <c r="G23" i="2" s="1"/>
  <c r="D23" i="2"/>
  <c r="E23" i="2" s="1"/>
  <c r="F22" i="2"/>
  <c r="D22" i="2"/>
  <c r="E22" i="2" s="1"/>
  <c r="G22" i="2" s="1"/>
  <c r="F21" i="2"/>
  <c r="E21" i="2"/>
  <c r="G21" i="2" s="1"/>
  <c r="D21" i="2"/>
  <c r="F20" i="2"/>
  <c r="D20" i="2"/>
  <c r="F19" i="2"/>
  <c r="D19" i="2"/>
  <c r="E19" i="2" s="1"/>
  <c r="G19" i="2" s="1"/>
  <c r="F18" i="2"/>
  <c r="D18" i="2"/>
  <c r="E18" i="2" s="1"/>
  <c r="F17" i="2"/>
  <c r="E17" i="2"/>
  <c r="D17" i="2"/>
  <c r="G17" i="2" s="1"/>
  <c r="F16" i="2"/>
  <c r="D16" i="2"/>
  <c r="F15" i="2"/>
  <c r="D15" i="2"/>
  <c r="E15" i="2" s="1"/>
  <c r="G15" i="2" s="1"/>
  <c r="F14" i="2"/>
  <c r="D14" i="2"/>
  <c r="E14" i="2" s="1"/>
  <c r="F13" i="2"/>
  <c r="E13" i="2"/>
  <c r="D13" i="2"/>
  <c r="G13" i="2" s="1"/>
  <c r="F12" i="2"/>
  <c r="D12" i="2"/>
  <c r="F11" i="2"/>
  <c r="D11" i="2"/>
  <c r="E11" i="2" s="1"/>
  <c r="G11" i="2" s="1"/>
  <c r="F10" i="2"/>
  <c r="D10" i="2"/>
  <c r="F9" i="2"/>
  <c r="E9" i="2"/>
  <c r="D9" i="2"/>
  <c r="G9" i="2" s="1"/>
  <c r="F8" i="2"/>
  <c r="D8" i="2"/>
  <c r="F7" i="2"/>
  <c r="G7" i="2" s="1"/>
  <c r="E7" i="2"/>
  <c r="D7" i="2"/>
  <c r="F6" i="2"/>
  <c r="D6" i="2"/>
  <c r="E6" i="2" s="1"/>
  <c r="F5" i="2"/>
  <c r="E5" i="2"/>
  <c r="D5" i="2"/>
  <c r="G5" i="2" s="1"/>
  <c r="F4" i="2"/>
  <c r="D4" i="2"/>
  <c r="E1" i="2"/>
  <c r="I5" i="2" l="1"/>
  <c r="H5" i="2"/>
  <c r="O5" i="2"/>
  <c r="N5" i="2"/>
  <c r="J5" i="2"/>
  <c r="M5" i="2"/>
  <c r="L5" i="2"/>
  <c r="K5" i="2"/>
  <c r="N22" i="2"/>
  <c r="K22" i="2"/>
  <c r="O22" i="2"/>
  <c r="I22" i="2"/>
  <c r="M22" i="2"/>
  <c r="L22" i="2"/>
  <c r="J22" i="2"/>
  <c r="H22" i="2"/>
  <c r="K9" i="2"/>
  <c r="I9" i="2"/>
  <c r="H9" i="2"/>
  <c r="P9" i="2" s="1"/>
  <c r="O9" i="2"/>
  <c r="M9" i="2"/>
  <c r="N9" i="2"/>
  <c r="L9" i="2"/>
  <c r="J9" i="2"/>
  <c r="Q9" i="2" s="1"/>
  <c r="J13" i="2"/>
  <c r="P13" i="2" s="1"/>
  <c r="I13" i="2"/>
  <c r="H13" i="2"/>
  <c r="O13" i="2"/>
  <c r="M13" i="2"/>
  <c r="N13" i="2"/>
  <c r="L13" i="2"/>
  <c r="K13" i="2"/>
  <c r="H23" i="2"/>
  <c r="M23" i="2"/>
  <c r="L23" i="2"/>
  <c r="O23" i="2"/>
  <c r="K23" i="2"/>
  <c r="J23" i="2"/>
  <c r="I23" i="2"/>
  <c r="N23" i="2"/>
  <c r="P23" i="2" s="1"/>
  <c r="H30" i="2"/>
  <c r="N30" i="2"/>
  <c r="L30" i="2"/>
  <c r="K30" i="2"/>
  <c r="J30" i="2"/>
  <c r="O30" i="2"/>
  <c r="M30" i="2"/>
  <c r="I30" i="2"/>
  <c r="O7" i="2"/>
  <c r="M7" i="2"/>
  <c r="L7" i="2"/>
  <c r="J7" i="2"/>
  <c r="K7" i="2"/>
  <c r="N7" i="2"/>
  <c r="I7" i="2"/>
  <c r="H7" i="2"/>
  <c r="P7" i="2" s="1"/>
  <c r="H34" i="2"/>
  <c r="Q34" i="2" s="1"/>
  <c r="N34" i="2"/>
  <c r="P34" i="2" s="1"/>
  <c r="L34" i="2"/>
  <c r="K34" i="2"/>
  <c r="J34" i="2"/>
  <c r="O34" i="2"/>
  <c r="M34" i="2"/>
  <c r="I34" i="2"/>
  <c r="O19" i="2"/>
  <c r="N19" i="2"/>
  <c r="M19" i="2"/>
  <c r="L19" i="2"/>
  <c r="K19" i="2"/>
  <c r="I19" i="2"/>
  <c r="J19" i="2"/>
  <c r="P19" i="2"/>
  <c r="H19" i="2"/>
  <c r="Q19" i="2" s="1"/>
  <c r="K17" i="2"/>
  <c r="I17" i="2"/>
  <c r="H17" i="2"/>
  <c r="Q17" i="2" s="1"/>
  <c r="O17" i="2"/>
  <c r="P17" i="2" s="1"/>
  <c r="M17" i="2"/>
  <c r="N17" i="2"/>
  <c r="L17" i="2"/>
  <c r="J17" i="2"/>
  <c r="G10" i="2"/>
  <c r="M11" i="2"/>
  <c r="I11" i="2"/>
  <c r="P11" i="2" s="1"/>
  <c r="L11" i="2"/>
  <c r="K11" i="2"/>
  <c r="J11" i="2"/>
  <c r="N11" i="2"/>
  <c r="H11" i="2"/>
  <c r="Q11" i="2" s="1"/>
  <c r="O11" i="2"/>
  <c r="M15" i="2"/>
  <c r="L15" i="2"/>
  <c r="K15" i="2"/>
  <c r="J15" i="2"/>
  <c r="I15" i="2"/>
  <c r="H15" i="2"/>
  <c r="O15" i="2"/>
  <c r="N15" i="2"/>
  <c r="N29" i="2"/>
  <c r="L29" i="2"/>
  <c r="J29" i="2"/>
  <c r="I29" i="2"/>
  <c r="P29" i="2"/>
  <c r="H29" i="2"/>
  <c r="Q29" i="2" s="1"/>
  <c r="O29" i="2"/>
  <c r="K29" i="2"/>
  <c r="M29" i="2"/>
  <c r="L21" i="2"/>
  <c r="K21" i="2"/>
  <c r="J21" i="2"/>
  <c r="I21" i="2"/>
  <c r="H21" i="2"/>
  <c r="P21" i="2" s="1"/>
  <c r="N21" i="2"/>
  <c r="O21" i="2"/>
  <c r="M21" i="2"/>
  <c r="N25" i="2"/>
  <c r="L25" i="2"/>
  <c r="I25" i="2"/>
  <c r="H25" i="2"/>
  <c r="N57" i="2"/>
  <c r="L57" i="2"/>
  <c r="K57" i="2"/>
  <c r="O57" i="2"/>
  <c r="M57" i="2"/>
  <c r="J57" i="2"/>
  <c r="I57" i="2"/>
  <c r="H57" i="2"/>
  <c r="H62" i="2"/>
  <c r="N62" i="2"/>
  <c r="M62" i="2"/>
  <c r="O62" i="2"/>
  <c r="L62" i="2"/>
  <c r="K62" i="2"/>
  <c r="J62" i="2"/>
  <c r="I62" i="2"/>
  <c r="E10" i="2"/>
  <c r="K25" i="2"/>
  <c r="M26" i="2"/>
  <c r="I35" i="2"/>
  <c r="P35" i="2" s="1"/>
  <c r="I42" i="2"/>
  <c r="L56" i="2"/>
  <c r="I56" i="2"/>
  <c r="J56" i="2"/>
  <c r="H56" i="2"/>
  <c r="P56" i="2" s="1"/>
  <c r="O56" i="2"/>
  <c r="N56" i="2"/>
  <c r="M56" i="2"/>
  <c r="L83" i="2"/>
  <c r="J83" i="2"/>
  <c r="N83" i="2"/>
  <c r="O83" i="2"/>
  <c r="M83" i="2"/>
  <c r="K83" i="2"/>
  <c r="I83" i="2"/>
  <c r="H83" i="2"/>
  <c r="P83" i="2" s="1"/>
  <c r="J86" i="2"/>
  <c r="H86" i="2"/>
  <c r="P86" i="2" s="1"/>
  <c r="L86" i="2"/>
  <c r="O86" i="2"/>
  <c r="N86" i="2"/>
  <c r="M86" i="2"/>
  <c r="Q86" i="2" s="1"/>
  <c r="K86" i="2"/>
  <c r="I86" i="2"/>
  <c r="G18" i="2"/>
  <c r="M25" i="2"/>
  <c r="J39" i="2"/>
  <c r="I39" i="2"/>
  <c r="H39" i="2"/>
  <c r="N39" i="2"/>
  <c r="M39" i="2"/>
  <c r="L39" i="2"/>
  <c r="N61" i="2"/>
  <c r="L61" i="2"/>
  <c r="K61" i="2"/>
  <c r="H61" i="2"/>
  <c r="O61" i="2"/>
  <c r="M61" i="2"/>
  <c r="J61" i="2"/>
  <c r="O25" i="2"/>
  <c r="L28" i="2"/>
  <c r="Q28" i="2" s="1"/>
  <c r="J28" i="2"/>
  <c r="H28" i="2"/>
  <c r="P28" i="2" s="1"/>
  <c r="O28" i="2"/>
  <c r="N28" i="2"/>
  <c r="J31" i="2"/>
  <c r="P31" i="2"/>
  <c r="H31" i="2"/>
  <c r="N31" i="2"/>
  <c r="M31" i="2"/>
  <c r="L31" i="2"/>
  <c r="I32" i="2"/>
  <c r="K33" i="2"/>
  <c r="O35" i="2"/>
  <c r="P38" i="2"/>
  <c r="H38" i="2"/>
  <c r="O38" i="2"/>
  <c r="N38" i="2"/>
  <c r="L38" i="2"/>
  <c r="K38" i="2"/>
  <c r="J38" i="2"/>
  <c r="K39" i="2"/>
  <c r="J43" i="2"/>
  <c r="I43" i="2"/>
  <c r="H43" i="2"/>
  <c r="P43" i="2" s="1"/>
  <c r="O43" i="2"/>
  <c r="N43" i="2"/>
  <c r="M43" i="2"/>
  <c r="L43" i="2"/>
  <c r="L52" i="2"/>
  <c r="I52" i="2"/>
  <c r="O52" i="2"/>
  <c r="N52" i="2"/>
  <c r="M52" i="2"/>
  <c r="K52" i="2"/>
  <c r="J52" i="2"/>
  <c r="P52" i="2" s="1"/>
  <c r="H52" i="2"/>
  <c r="Q52" i="2" s="1"/>
  <c r="N65" i="2"/>
  <c r="L65" i="2"/>
  <c r="K65" i="2"/>
  <c r="I65" i="2"/>
  <c r="H65" i="2"/>
  <c r="Q65" i="2" s="1"/>
  <c r="P65" i="2"/>
  <c r="O65" i="2"/>
  <c r="M65" i="2"/>
  <c r="J90" i="2"/>
  <c r="H90" i="2"/>
  <c r="L90" i="2"/>
  <c r="O90" i="2"/>
  <c r="N90" i="2"/>
  <c r="P90" i="2" s="1"/>
  <c r="M90" i="2"/>
  <c r="K90" i="2"/>
  <c r="I90" i="2"/>
  <c r="G6" i="2"/>
  <c r="E4" i="2"/>
  <c r="G4" i="2" s="1"/>
  <c r="E8" i="2"/>
  <c r="G8" i="2" s="1"/>
  <c r="E12" i="2"/>
  <c r="G12" i="2" s="1"/>
  <c r="E16" i="2"/>
  <c r="G16" i="2" s="1"/>
  <c r="E20" i="2"/>
  <c r="G20" i="2" s="1"/>
  <c r="I31" i="2"/>
  <c r="K32" i="2"/>
  <c r="O39" i="2"/>
  <c r="N41" i="2"/>
  <c r="M41" i="2"/>
  <c r="L41" i="2"/>
  <c r="K41" i="2"/>
  <c r="J41" i="2"/>
  <c r="I41" i="2"/>
  <c r="P41" i="2"/>
  <c r="H41" i="2"/>
  <c r="Q41" i="2" s="1"/>
  <c r="J47" i="2"/>
  <c r="I47" i="2"/>
  <c r="H47" i="2"/>
  <c r="O47" i="2"/>
  <c r="N47" i="2"/>
  <c r="M47" i="2"/>
  <c r="L47" i="2"/>
  <c r="I61" i="2"/>
  <c r="N120" i="2"/>
  <c r="L120" i="2"/>
  <c r="J120" i="2"/>
  <c r="H120" i="2"/>
  <c r="O120" i="2"/>
  <c r="M120" i="2"/>
  <c r="K120" i="2"/>
  <c r="I120" i="2"/>
  <c r="P120" i="2" s="1"/>
  <c r="G24" i="2"/>
  <c r="N33" i="2"/>
  <c r="L33" i="2"/>
  <c r="J33" i="2"/>
  <c r="I33" i="2"/>
  <c r="H33" i="2"/>
  <c r="K31" i="2"/>
  <c r="M32" i="2"/>
  <c r="O33" i="2"/>
  <c r="L36" i="2"/>
  <c r="J36" i="2"/>
  <c r="H36" i="2"/>
  <c r="O36" i="2"/>
  <c r="N36" i="2"/>
  <c r="P36" i="2" s="1"/>
  <c r="I38" i="2"/>
  <c r="L40" i="2"/>
  <c r="K40" i="2"/>
  <c r="J40" i="2"/>
  <c r="I40" i="2"/>
  <c r="P40" i="2"/>
  <c r="H40" i="2"/>
  <c r="Q40" i="2" s="1"/>
  <c r="O40" i="2"/>
  <c r="N40" i="2"/>
  <c r="K43" i="2"/>
  <c r="N45" i="2"/>
  <c r="M45" i="2"/>
  <c r="L45" i="2"/>
  <c r="K45" i="2"/>
  <c r="J45" i="2"/>
  <c r="P45" i="2" s="1"/>
  <c r="I45" i="2"/>
  <c r="H45" i="2"/>
  <c r="Q45" i="2" s="1"/>
  <c r="J65" i="2"/>
  <c r="L68" i="2"/>
  <c r="K68" i="2"/>
  <c r="J68" i="2"/>
  <c r="I68" i="2"/>
  <c r="H68" i="2"/>
  <c r="O68" i="2"/>
  <c r="N68" i="2"/>
  <c r="P68" i="2" s="1"/>
  <c r="G14" i="2"/>
  <c r="H54" i="2"/>
  <c r="P54" i="2" s="1"/>
  <c r="M54" i="2"/>
  <c r="O54" i="2"/>
  <c r="N54" i="2"/>
  <c r="L54" i="2"/>
  <c r="Q54" i="2" s="1"/>
  <c r="K54" i="2"/>
  <c r="J54" i="2"/>
  <c r="J27" i="2"/>
  <c r="H27" i="2"/>
  <c r="N27" i="2"/>
  <c r="P27" i="2" s="1"/>
  <c r="M27" i="2"/>
  <c r="L27" i="2"/>
  <c r="I28" i="2"/>
  <c r="O31" i="2"/>
  <c r="M38" i="2"/>
  <c r="G44" i="2"/>
  <c r="O45" i="2"/>
  <c r="K47" i="2"/>
  <c r="N49" i="2"/>
  <c r="K49" i="2"/>
  <c r="O49" i="2"/>
  <c r="M49" i="2"/>
  <c r="L49" i="2"/>
  <c r="J49" i="2"/>
  <c r="I49" i="2"/>
  <c r="H49" i="2"/>
  <c r="N53" i="2"/>
  <c r="K53" i="2"/>
  <c r="J53" i="2"/>
  <c r="I53" i="2"/>
  <c r="H53" i="2"/>
  <c r="Q53" i="2" s="1"/>
  <c r="P53" i="2"/>
  <c r="O53" i="2"/>
  <c r="M53" i="2"/>
  <c r="H97" i="2"/>
  <c r="N97" i="2"/>
  <c r="J97" i="2"/>
  <c r="O97" i="2"/>
  <c r="M97" i="2"/>
  <c r="L97" i="2"/>
  <c r="K97" i="2"/>
  <c r="I97" i="2"/>
  <c r="P97" i="2" s="1"/>
  <c r="H26" i="2"/>
  <c r="N26" i="2"/>
  <c r="P26" i="2" s="1"/>
  <c r="L26" i="2"/>
  <c r="K26" i="2"/>
  <c r="J26" i="2"/>
  <c r="N37" i="2"/>
  <c r="M37" i="2"/>
  <c r="L37" i="2"/>
  <c r="J37" i="2"/>
  <c r="I37" i="2"/>
  <c r="P37" i="2" s="1"/>
  <c r="Q37" i="2" s="1"/>
  <c r="H37" i="2"/>
  <c r="H42" i="2"/>
  <c r="O42" i="2"/>
  <c r="P42" i="2" s="1"/>
  <c r="N42" i="2"/>
  <c r="M42" i="2"/>
  <c r="L42" i="2"/>
  <c r="K42" i="2"/>
  <c r="J42" i="2"/>
  <c r="L48" i="2"/>
  <c r="K48" i="2"/>
  <c r="J48" i="2"/>
  <c r="I48" i="2"/>
  <c r="H48" i="2"/>
  <c r="O48" i="2"/>
  <c r="N48" i="2"/>
  <c r="L60" i="2"/>
  <c r="J60" i="2"/>
  <c r="I60" i="2"/>
  <c r="Q60" i="2" s="1"/>
  <c r="K60" i="2"/>
  <c r="H60" i="2"/>
  <c r="P60" i="2" s="1"/>
  <c r="O60" i="2"/>
  <c r="N60" i="2"/>
  <c r="J82" i="2"/>
  <c r="H82" i="2"/>
  <c r="L82" i="2"/>
  <c r="O82" i="2"/>
  <c r="N82" i="2"/>
  <c r="M82" i="2"/>
  <c r="K82" i="2"/>
  <c r="I82" i="2"/>
  <c r="P129" i="2"/>
  <c r="H129" i="2"/>
  <c r="Q129" i="2" s="1"/>
  <c r="N129" i="2"/>
  <c r="L129" i="2"/>
  <c r="J129" i="2"/>
  <c r="O129" i="2"/>
  <c r="M129" i="2"/>
  <c r="K129" i="2"/>
  <c r="I129" i="2"/>
  <c r="J25" i="2"/>
  <c r="I26" i="2"/>
  <c r="M28" i="2"/>
  <c r="L32" i="2"/>
  <c r="J32" i="2"/>
  <c r="H32" i="2"/>
  <c r="O32" i="2"/>
  <c r="N32" i="2"/>
  <c r="J35" i="2"/>
  <c r="H35" i="2"/>
  <c r="Q35" i="2" s="1"/>
  <c r="N35" i="2"/>
  <c r="M35" i="2"/>
  <c r="L35" i="2"/>
  <c r="K37" i="2"/>
  <c r="H46" i="2"/>
  <c r="O46" i="2"/>
  <c r="N46" i="2"/>
  <c r="M46" i="2"/>
  <c r="L46" i="2"/>
  <c r="K46" i="2"/>
  <c r="J46" i="2"/>
  <c r="P46" i="2" s="1"/>
  <c r="E58" i="2"/>
  <c r="G58" i="2" s="1"/>
  <c r="J102" i="2"/>
  <c r="H102" i="2"/>
  <c r="P102" i="2" s="1"/>
  <c r="N102" i="2"/>
  <c r="L102" i="2"/>
  <c r="O102" i="2"/>
  <c r="M102" i="2"/>
  <c r="K102" i="2"/>
  <c r="I102" i="2"/>
  <c r="N116" i="2"/>
  <c r="L116" i="2"/>
  <c r="J116" i="2"/>
  <c r="P116" i="2" s="1"/>
  <c r="H116" i="2"/>
  <c r="K116" i="2"/>
  <c r="I116" i="2"/>
  <c r="Q116" i="2" s="1"/>
  <c r="O116" i="2"/>
  <c r="M116" i="2"/>
  <c r="O50" i="2"/>
  <c r="G59" i="2"/>
  <c r="I69" i="2"/>
  <c r="L75" i="2"/>
  <c r="J75" i="2"/>
  <c r="N75" i="2"/>
  <c r="P75" i="2"/>
  <c r="O75" i="2"/>
  <c r="M75" i="2"/>
  <c r="K75" i="2"/>
  <c r="G77" i="2"/>
  <c r="E77" i="2"/>
  <c r="I78" i="2"/>
  <c r="N92" i="2"/>
  <c r="L92" i="2"/>
  <c r="P92" i="2"/>
  <c r="H92" i="2"/>
  <c r="Q92" i="2" s="1"/>
  <c r="O92" i="2"/>
  <c r="M92" i="2"/>
  <c r="K92" i="2"/>
  <c r="J94" i="2"/>
  <c r="P94" i="2"/>
  <c r="H94" i="2"/>
  <c r="L94" i="2"/>
  <c r="N94" i="2"/>
  <c r="M94" i="2"/>
  <c r="K94" i="2"/>
  <c r="I94" i="2"/>
  <c r="O99" i="2"/>
  <c r="J106" i="2"/>
  <c r="H106" i="2"/>
  <c r="N106" i="2"/>
  <c r="L106" i="2"/>
  <c r="O106" i="2"/>
  <c r="M106" i="2"/>
  <c r="K106" i="2"/>
  <c r="I106" i="2"/>
  <c r="P106" i="2" s="1"/>
  <c r="L123" i="2"/>
  <c r="J123" i="2"/>
  <c r="H123" i="2"/>
  <c r="N123" i="2"/>
  <c r="M123" i="2"/>
  <c r="K123" i="2"/>
  <c r="I123" i="2"/>
  <c r="L127" i="2"/>
  <c r="J127" i="2"/>
  <c r="H127" i="2"/>
  <c r="P127" i="2" s="1"/>
  <c r="N127" i="2"/>
  <c r="O127" i="2"/>
  <c r="M127" i="2"/>
  <c r="K127" i="2"/>
  <c r="O131" i="2"/>
  <c r="H137" i="2"/>
  <c r="P137" i="2" s="1"/>
  <c r="Q137" i="2" s="1"/>
  <c r="N137" i="2"/>
  <c r="L137" i="2"/>
  <c r="J137" i="2"/>
  <c r="O137" i="2"/>
  <c r="M137" i="2"/>
  <c r="K137" i="2"/>
  <c r="I137" i="2"/>
  <c r="E59" i="2"/>
  <c r="H75" i="2"/>
  <c r="Q75" i="2" s="1"/>
  <c r="N84" i="2"/>
  <c r="L84" i="2"/>
  <c r="Q84" i="2" s="1"/>
  <c r="P84" i="2"/>
  <c r="H84" i="2"/>
  <c r="J84" i="2"/>
  <c r="I84" i="2"/>
  <c r="N108" i="2"/>
  <c r="L108" i="2"/>
  <c r="J108" i="2"/>
  <c r="H108" i="2"/>
  <c r="K108" i="2"/>
  <c r="I108" i="2"/>
  <c r="N112" i="2"/>
  <c r="L112" i="2"/>
  <c r="J112" i="2"/>
  <c r="P112" i="2" s="1"/>
  <c r="H112" i="2"/>
  <c r="Q112" i="2" s="1"/>
  <c r="O112" i="2"/>
  <c r="M112" i="2"/>
  <c r="K112" i="2"/>
  <c r="I112" i="2"/>
  <c r="P121" i="2"/>
  <c r="H121" i="2"/>
  <c r="Q121" i="2" s="1"/>
  <c r="N121" i="2"/>
  <c r="L121" i="2"/>
  <c r="J121" i="2"/>
  <c r="O121" i="2"/>
  <c r="M121" i="2"/>
  <c r="K121" i="2"/>
  <c r="I121" i="2"/>
  <c r="J126" i="2"/>
  <c r="H126" i="2"/>
  <c r="P126" i="2" s="1"/>
  <c r="N126" i="2"/>
  <c r="L126" i="2"/>
  <c r="O126" i="2"/>
  <c r="M126" i="2"/>
  <c r="I127" i="2"/>
  <c r="L135" i="2"/>
  <c r="J135" i="2"/>
  <c r="H135" i="2"/>
  <c r="N135" i="2"/>
  <c r="P135" i="2" s="1"/>
  <c r="O135" i="2"/>
  <c r="M135" i="2"/>
  <c r="K135" i="2"/>
  <c r="H50" i="2"/>
  <c r="P50" i="2" s="1"/>
  <c r="M50" i="2"/>
  <c r="G51" i="2"/>
  <c r="L64" i="2"/>
  <c r="J64" i="2"/>
  <c r="I64" i="2"/>
  <c r="P64" i="2" s="1"/>
  <c r="G71" i="2"/>
  <c r="N73" i="2"/>
  <c r="P73" i="2" s="1"/>
  <c r="M73" i="2"/>
  <c r="L73" i="2"/>
  <c r="K73" i="2"/>
  <c r="J73" i="2"/>
  <c r="N80" i="2"/>
  <c r="L80" i="2"/>
  <c r="H80" i="2"/>
  <c r="P80" i="2" s="1"/>
  <c r="K80" i="2"/>
  <c r="J80" i="2"/>
  <c r="I80" i="2"/>
  <c r="L87" i="2"/>
  <c r="J87" i="2"/>
  <c r="N87" i="2"/>
  <c r="M87" i="2"/>
  <c r="K87" i="2"/>
  <c r="I87" i="2"/>
  <c r="H87" i="2"/>
  <c r="P87" i="2" s="1"/>
  <c r="H89" i="2"/>
  <c r="N89" i="2"/>
  <c r="J89" i="2"/>
  <c r="P89" i="2" s="1"/>
  <c r="O89" i="2"/>
  <c r="M89" i="2"/>
  <c r="L89" i="2"/>
  <c r="L115" i="2"/>
  <c r="J115" i="2"/>
  <c r="H115" i="2"/>
  <c r="N115" i="2"/>
  <c r="M115" i="2"/>
  <c r="K115" i="2"/>
  <c r="I115" i="2"/>
  <c r="L119" i="2"/>
  <c r="J119" i="2"/>
  <c r="H119" i="2"/>
  <c r="P119" i="2" s="1"/>
  <c r="N119" i="2"/>
  <c r="O119" i="2"/>
  <c r="M119" i="2"/>
  <c r="K119" i="2"/>
  <c r="J130" i="2"/>
  <c r="H130" i="2"/>
  <c r="P130" i="2" s="1"/>
  <c r="Q130" i="2" s="1"/>
  <c r="N130" i="2"/>
  <c r="L130" i="2"/>
  <c r="O130" i="2"/>
  <c r="M130" i="2"/>
  <c r="K130" i="2"/>
  <c r="I130" i="2"/>
  <c r="O140" i="2"/>
  <c r="N140" i="2"/>
  <c r="L140" i="2"/>
  <c r="J140" i="2"/>
  <c r="Q140" i="2" s="1"/>
  <c r="I140" i="2"/>
  <c r="H140" i="2"/>
  <c r="P140" i="2" s="1"/>
  <c r="M140" i="2"/>
  <c r="K140" i="2"/>
  <c r="L72" i="2"/>
  <c r="K72" i="2"/>
  <c r="J72" i="2"/>
  <c r="I72" i="2"/>
  <c r="H72" i="2"/>
  <c r="L91" i="2"/>
  <c r="J91" i="2"/>
  <c r="N91" i="2"/>
  <c r="K91" i="2"/>
  <c r="I91" i="2"/>
  <c r="H91" i="2"/>
  <c r="J98" i="2"/>
  <c r="P98" i="2" s="1"/>
  <c r="H98" i="2"/>
  <c r="N98" i="2"/>
  <c r="L98" i="2"/>
  <c r="O98" i="2"/>
  <c r="M98" i="2"/>
  <c r="K98" i="2"/>
  <c r="I98" i="2"/>
  <c r="N100" i="2"/>
  <c r="L100" i="2"/>
  <c r="J100" i="2"/>
  <c r="H100" i="2"/>
  <c r="P100" i="2" s="1"/>
  <c r="K100" i="2"/>
  <c r="I100" i="2"/>
  <c r="N104" i="2"/>
  <c r="L104" i="2"/>
  <c r="J104" i="2"/>
  <c r="H104" i="2"/>
  <c r="P104" i="2" s="1"/>
  <c r="O104" i="2"/>
  <c r="M104" i="2"/>
  <c r="K104" i="2"/>
  <c r="I104" i="2"/>
  <c r="P113" i="2"/>
  <c r="H113" i="2"/>
  <c r="N113" i="2"/>
  <c r="L113" i="2"/>
  <c r="J113" i="2"/>
  <c r="O113" i="2"/>
  <c r="M113" i="2"/>
  <c r="K113" i="2"/>
  <c r="Q113" i="2" s="1"/>
  <c r="I113" i="2"/>
  <c r="J118" i="2"/>
  <c r="H118" i="2"/>
  <c r="P118" i="2" s="1"/>
  <c r="N118" i="2"/>
  <c r="L118" i="2"/>
  <c r="O118" i="2"/>
  <c r="M118" i="2"/>
  <c r="N132" i="2"/>
  <c r="L132" i="2"/>
  <c r="J132" i="2"/>
  <c r="H132" i="2"/>
  <c r="K132" i="2"/>
  <c r="I132" i="2"/>
  <c r="J138" i="2"/>
  <c r="H138" i="2"/>
  <c r="P138" i="2" s="1"/>
  <c r="Q138" i="2" s="1"/>
  <c r="N138" i="2"/>
  <c r="L138" i="2"/>
  <c r="O138" i="2"/>
  <c r="M138" i="2"/>
  <c r="K138" i="2"/>
  <c r="I138" i="2"/>
  <c r="J50" i="2"/>
  <c r="K64" i="2"/>
  <c r="E66" i="2"/>
  <c r="G66" i="2" s="1"/>
  <c r="E67" i="2"/>
  <c r="G67" i="2" s="1"/>
  <c r="G70" i="2"/>
  <c r="M72" i="2"/>
  <c r="I73" i="2"/>
  <c r="N76" i="2"/>
  <c r="L76" i="2"/>
  <c r="H76" i="2"/>
  <c r="M76" i="2"/>
  <c r="K76" i="2"/>
  <c r="J76" i="2"/>
  <c r="I76" i="2"/>
  <c r="M80" i="2"/>
  <c r="M84" i="2"/>
  <c r="O87" i="2"/>
  <c r="K89" i="2"/>
  <c r="Q89" i="2" s="1"/>
  <c r="N96" i="2"/>
  <c r="L96" i="2"/>
  <c r="H96" i="2"/>
  <c r="P96" i="2" s="1"/>
  <c r="O96" i="2"/>
  <c r="M96" i="2"/>
  <c r="K96" i="2"/>
  <c r="J96" i="2"/>
  <c r="Q96" i="2" s="1"/>
  <c r="Q98" i="2"/>
  <c r="L107" i="2"/>
  <c r="J107" i="2"/>
  <c r="H107" i="2"/>
  <c r="P107" i="2" s="1"/>
  <c r="N107" i="2"/>
  <c r="M107" i="2"/>
  <c r="K107" i="2"/>
  <c r="I107" i="2"/>
  <c r="O108" i="2"/>
  <c r="L111" i="2"/>
  <c r="J111" i="2"/>
  <c r="H111" i="2"/>
  <c r="P111" i="2" s="1"/>
  <c r="N111" i="2"/>
  <c r="O111" i="2"/>
  <c r="M111" i="2"/>
  <c r="K111" i="2"/>
  <c r="O115" i="2"/>
  <c r="J122" i="2"/>
  <c r="H122" i="2"/>
  <c r="N122" i="2"/>
  <c r="L122" i="2"/>
  <c r="O122" i="2"/>
  <c r="M122" i="2"/>
  <c r="K122" i="2"/>
  <c r="I122" i="2"/>
  <c r="K126" i="2"/>
  <c r="N72" i="2"/>
  <c r="M91" i="2"/>
  <c r="L95" i="2"/>
  <c r="J95" i="2"/>
  <c r="N95" i="2"/>
  <c r="I95" i="2"/>
  <c r="H95" i="2"/>
  <c r="O95" i="2"/>
  <c r="M100" i="2"/>
  <c r="H105" i="2"/>
  <c r="P105" i="2" s="1"/>
  <c r="N105" i="2"/>
  <c r="L105" i="2"/>
  <c r="J105" i="2"/>
  <c r="O105" i="2"/>
  <c r="M105" i="2"/>
  <c r="K105" i="2"/>
  <c r="I105" i="2"/>
  <c r="J110" i="2"/>
  <c r="H110" i="2"/>
  <c r="N110" i="2"/>
  <c r="L110" i="2"/>
  <c r="O110" i="2"/>
  <c r="M110" i="2"/>
  <c r="I118" i="2"/>
  <c r="N124" i="2"/>
  <c r="L124" i="2"/>
  <c r="J124" i="2"/>
  <c r="Q124" i="2" s="1"/>
  <c r="P124" i="2"/>
  <c r="H124" i="2"/>
  <c r="K124" i="2"/>
  <c r="I124" i="2"/>
  <c r="N128" i="2"/>
  <c r="L128" i="2"/>
  <c r="J128" i="2"/>
  <c r="P128" i="2"/>
  <c r="H128" i="2"/>
  <c r="O128" i="2"/>
  <c r="M128" i="2"/>
  <c r="K128" i="2"/>
  <c r="I128" i="2"/>
  <c r="Q128" i="2" s="1"/>
  <c r="M132" i="2"/>
  <c r="L50" i="2"/>
  <c r="G55" i="2"/>
  <c r="G63" i="2"/>
  <c r="N64" i="2"/>
  <c r="N69" i="2"/>
  <c r="M69" i="2"/>
  <c r="L69" i="2"/>
  <c r="K69" i="2"/>
  <c r="J69" i="2"/>
  <c r="O72" i="2"/>
  <c r="J78" i="2"/>
  <c r="H78" i="2"/>
  <c r="P78" i="2" s="1"/>
  <c r="Q78" i="2" s="1"/>
  <c r="L78" i="2"/>
  <c r="O78" i="2"/>
  <c r="N78" i="2"/>
  <c r="L79" i="2"/>
  <c r="J79" i="2"/>
  <c r="N79" i="2"/>
  <c r="P79" i="2"/>
  <c r="O79" i="2"/>
  <c r="M79" i="2"/>
  <c r="K79" i="2"/>
  <c r="I79" i="2"/>
  <c r="Q79" i="2" s="1"/>
  <c r="H85" i="2"/>
  <c r="P85" i="2" s="1"/>
  <c r="Q85" i="2" s="1"/>
  <c r="N85" i="2"/>
  <c r="J85" i="2"/>
  <c r="O85" i="2"/>
  <c r="M85" i="2"/>
  <c r="O91" i="2"/>
  <c r="H93" i="2"/>
  <c r="N93" i="2"/>
  <c r="J93" i="2"/>
  <c r="O93" i="2"/>
  <c r="M93" i="2"/>
  <c r="L93" i="2"/>
  <c r="K93" i="2"/>
  <c r="I93" i="2"/>
  <c r="L99" i="2"/>
  <c r="J99" i="2"/>
  <c r="H99" i="2"/>
  <c r="P99" i="2" s="1"/>
  <c r="N99" i="2"/>
  <c r="M99" i="2"/>
  <c r="K99" i="2"/>
  <c r="I99" i="2"/>
  <c r="O100" i="2"/>
  <c r="L103" i="2"/>
  <c r="J103" i="2"/>
  <c r="H103" i="2"/>
  <c r="P103" i="2" s="1"/>
  <c r="N103" i="2"/>
  <c r="O103" i="2"/>
  <c r="M103" i="2"/>
  <c r="K103" i="2"/>
  <c r="Q103" i="2" s="1"/>
  <c r="J114" i="2"/>
  <c r="H114" i="2"/>
  <c r="P114" i="2" s="1"/>
  <c r="N114" i="2"/>
  <c r="L114" i="2"/>
  <c r="O114" i="2"/>
  <c r="M114" i="2"/>
  <c r="K114" i="2"/>
  <c r="I114" i="2"/>
  <c r="K118" i="2"/>
  <c r="L131" i="2"/>
  <c r="J131" i="2"/>
  <c r="H131" i="2"/>
  <c r="P131" i="2" s="1"/>
  <c r="N131" i="2"/>
  <c r="M131" i="2"/>
  <c r="K131" i="2"/>
  <c r="I131" i="2"/>
  <c r="O132" i="2"/>
  <c r="N136" i="2"/>
  <c r="L136" i="2"/>
  <c r="J136" i="2"/>
  <c r="H136" i="2"/>
  <c r="O136" i="2"/>
  <c r="M136" i="2"/>
  <c r="K136" i="2"/>
  <c r="I136" i="2"/>
  <c r="L139" i="2"/>
  <c r="J139" i="2"/>
  <c r="P139" i="2"/>
  <c r="H139" i="2"/>
  <c r="O139" i="2"/>
  <c r="N139" i="2"/>
  <c r="E70" i="2"/>
  <c r="E74" i="2"/>
  <c r="G74" i="2" s="1"/>
  <c r="E81" i="2"/>
  <c r="G81" i="2" s="1"/>
  <c r="I139" i="2"/>
  <c r="Q139" i="2" s="1"/>
  <c r="K139" i="2"/>
  <c r="N88" i="2"/>
  <c r="L88" i="2"/>
  <c r="H88" i="2"/>
  <c r="P88" i="2" s="1"/>
  <c r="H101" i="2"/>
  <c r="P101" i="2" s="1"/>
  <c r="N101" i="2"/>
  <c r="L101" i="2"/>
  <c r="J101" i="2"/>
  <c r="H109" i="2"/>
  <c r="N109" i="2"/>
  <c r="L109" i="2"/>
  <c r="J109" i="2"/>
  <c r="H117" i="2"/>
  <c r="P117" i="2" s="1"/>
  <c r="N117" i="2"/>
  <c r="L117" i="2"/>
  <c r="J117" i="2"/>
  <c r="H125" i="2"/>
  <c r="P125" i="2" s="1"/>
  <c r="N125" i="2"/>
  <c r="L125" i="2"/>
  <c r="J125" i="2"/>
  <c r="H133" i="2"/>
  <c r="P133" i="2" s="1"/>
  <c r="N133" i="2"/>
  <c r="L133" i="2"/>
  <c r="J133" i="2"/>
  <c r="M139" i="2"/>
  <c r="I141" i="2"/>
  <c r="H141" i="2"/>
  <c r="P141" i="2" s="1"/>
  <c r="O141" i="2"/>
  <c r="N141" i="2"/>
  <c r="M141" i="2"/>
  <c r="L141" i="2"/>
  <c r="K141" i="2"/>
  <c r="J141" i="2"/>
  <c r="I88" i="2"/>
  <c r="I101" i="2"/>
  <c r="I109" i="2"/>
  <c r="I117" i="2"/>
  <c r="I125" i="2"/>
  <c r="I133" i="2"/>
  <c r="J134" i="2"/>
  <c r="P134" i="2"/>
  <c r="H134" i="2"/>
  <c r="Q134" i="2" s="1"/>
  <c r="N134" i="2"/>
  <c r="L134" i="2"/>
  <c r="H81" i="2" l="1"/>
  <c r="P81" i="2" s="1"/>
  <c r="N81" i="2"/>
  <c r="J81" i="2"/>
  <c r="I81" i="2"/>
  <c r="O81" i="2"/>
  <c r="M81" i="2"/>
  <c r="L81" i="2"/>
  <c r="K81" i="2"/>
  <c r="J74" i="2"/>
  <c r="H74" i="2"/>
  <c r="L74" i="2"/>
  <c r="I74" i="2"/>
  <c r="O74" i="2"/>
  <c r="N74" i="2"/>
  <c r="M74" i="2"/>
  <c r="K74" i="2"/>
  <c r="Q61" i="2"/>
  <c r="Q39" i="2"/>
  <c r="Q7" i="2"/>
  <c r="Q105" i="2"/>
  <c r="Q118" i="2"/>
  <c r="Q100" i="2"/>
  <c r="Q68" i="2"/>
  <c r="I20" i="2"/>
  <c r="O20" i="2"/>
  <c r="N20" i="2"/>
  <c r="M20" i="2"/>
  <c r="K20" i="2"/>
  <c r="L20" i="2"/>
  <c r="J20" i="2"/>
  <c r="P20" i="2"/>
  <c r="Q20" i="2" s="1"/>
  <c r="H20" i="2"/>
  <c r="Q114" i="2"/>
  <c r="Q82" i="2"/>
  <c r="I16" i="2"/>
  <c r="Q16" i="2" s="1"/>
  <c r="H16" i="2"/>
  <c r="O16" i="2"/>
  <c r="K16" i="2"/>
  <c r="N16" i="2"/>
  <c r="M16" i="2"/>
  <c r="L16" i="2"/>
  <c r="J16" i="2"/>
  <c r="P16" i="2"/>
  <c r="Q56" i="2"/>
  <c r="Q23" i="2"/>
  <c r="Q42" i="2"/>
  <c r="Q110" i="2"/>
  <c r="Q127" i="2"/>
  <c r="Q47" i="2"/>
  <c r="I12" i="2"/>
  <c r="O12" i="2"/>
  <c r="N12" i="2"/>
  <c r="M12" i="2"/>
  <c r="K12" i="2"/>
  <c r="P12" i="2"/>
  <c r="L12" i="2"/>
  <c r="J12" i="2"/>
  <c r="H12" i="2"/>
  <c r="Q12" i="2" s="1"/>
  <c r="O8" i="2"/>
  <c r="N8" i="2"/>
  <c r="P8" i="2" s="1"/>
  <c r="M8" i="2"/>
  <c r="K8" i="2"/>
  <c r="L8" i="2"/>
  <c r="H8" i="2"/>
  <c r="J8" i="2"/>
  <c r="I8" i="2"/>
  <c r="Q8" i="2" s="1"/>
  <c r="Q90" i="2"/>
  <c r="Q21" i="2"/>
  <c r="Q13" i="2"/>
  <c r="Q141" i="2"/>
  <c r="J67" i="2"/>
  <c r="I67" i="2"/>
  <c r="H67" i="2"/>
  <c r="P67" i="2" s="1"/>
  <c r="O67" i="2"/>
  <c r="K67" i="2"/>
  <c r="N67" i="2"/>
  <c r="M67" i="2"/>
  <c r="L67" i="2"/>
  <c r="H58" i="2"/>
  <c r="P58" i="2" s="1"/>
  <c r="N58" i="2"/>
  <c r="M58" i="2"/>
  <c r="O58" i="2"/>
  <c r="L58" i="2"/>
  <c r="K58" i="2"/>
  <c r="J58" i="2"/>
  <c r="I58" i="2"/>
  <c r="Q32" i="2"/>
  <c r="O4" i="2"/>
  <c r="H4" i="2"/>
  <c r="Q4" i="2" s="1"/>
  <c r="N4" i="2"/>
  <c r="M4" i="2"/>
  <c r="L4" i="2"/>
  <c r="K4" i="2"/>
  <c r="J4" i="2"/>
  <c r="P4" i="2" s="1"/>
  <c r="I4" i="2"/>
  <c r="Q43" i="2"/>
  <c r="H66" i="2"/>
  <c r="P66" i="2" s="1"/>
  <c r="O66" i="2"/>
  <c r="N66" i="2"/>
  <c r="M66" i="2"/>
  <c r="I66" i="2"/>
  <c r="L66" i="2"/>
  <c r="K66" i="2"/>
  <c r="J66" i="2"/>
  <c r="P136" i="2"/>
  <c r="Q136" i="2" s="1"/>
  <c r="P95" i="2"/>
  <c r="Q95" i="2" s="1"/>
  <c r="Q111" i="2"/>
  <c r="Q88" i="2"/>
  <c r="Q135" i="2"/>
  <c r="P108" i="2"/>
  <c r="Q108" i="2" s="1"/>
  <c r="Q94" i="2"/>
  <c r="J59" i="2"/>
  <c r="H59" i="2"/>
  <c r="O59" i="2"/>
  <c r="M59" i="2"/>
  <c r="L59" i="2"/>
  <c r="K59" i="2"/>
  <c r="I59" i="2"/>
  <c r="N59" i="2"/>
  <c r="P59" i="2" s="1"/>
  <c r="Q102" i="2"/>
  <c r="P48" i="2"/>
  <c r="Q48" i="2" s="1"/>
  <c r="Q131" i="2"/>
  <c r="J24" i="2"/>
  <c r="O24" i="2"/>
  <c r="N24" i="2"/>
  <c r="L24" i="2"/>
  <c r="K24" i="2"/>
  <c r="I24" i="2"/>
  <c r="H24" i="2"/>
  <c r="M24" i="2"/>
  <c r="Q38" i="2"/>
  <c r="Q31" i="2"/>
  <c r="P39" i="2"/>
  <c r="P62" i="2"/>
  <c r="Q62" i="2" s="1"/>
  <c r="Q46" i="2"/>
  <c r="Q26" i="2"/>
  <c r="Q83" i="2"/>
  <c r="Q119" i="2"/>
  <c r="Q126" i="2"/>
  <c r="P32" i="2"/>
  <c r="P82" i="2"/>
  <c r="Q27" i="2"/>
  <c r="Q36" i="2"/>
  <c r="P33" i="2"/>
  <c r="Q33" i="2" s="1"/>
  <c r="Q50" i="2"/>
  <c r="P15" i="2"/>
  <c r="Q15" i="2" s="1"/>
  <c r="P30" i="2"/>
  <c r="Q30" i="2" s="1"/>
  <c r="P22" i="2"/>
  <c r="Q22" i="2" s="1"/>
  <c r="H70" i="2"/>
  <c r="P70" i="2" s="1"/>
  <c r="O70" i="2"/>
  <c r="N70" i="2"/>
  <c r="M70" i="2"/>
  <c r="Q70" i="2" s="1"/>
  <c r="L70" i="2"/>
  <c r="I70" i="2"/>
  <c r="K70" i="2"/>
  <c r="J70" i="2"/>
  <c r="Q76" i="2"/>
  <c r="J51" i="2"/>
  <c r="O51" i="2"/>
  <c r="I51" i="2"/>
  <c r="H51" i="2"/>
  <c r="N51" i="2"/>
  <c r="M51" i="2"/>
  <c r="L51" i="2"/>
  <c r="K51" i="2"/>
  <c r="P110" i="2"/>
  <c r="P76" i="2"/>
  <c r="P132" i="2"/>
  <c r="Q132" i="2" s="1"/>
  <c r="L44" i="2"/>
  <c r="K44" i="2"/>
  <c r="J44" i="2"/>
  <c r="I44" i="2"/>
  <c r="H44" i="2"/>
  <c r="P44" i="2" s="1"/>
  <c r="O44" i="2"/>
  <c r="N44" i="2"/>
  <c r="M44" i="2"/>
  <c r="K6" i="2"/>
  <c r="J6" i="2"/>
  <c r="P6" i="2" s="1"/>
  <c r="Q6" i="2" s="1"/>
  <c r="I6" i="2"/>
  <c r="O6" i="2"/>
  <c r="L6" i="2"/>
  <c r="H6" i="2"/>
  <c r="N6" i="2"/>
  <c r="M6" i="2"/>
  <c r="K10" i="2"/>
  <c r="L10" i="2"/>
  <c r="J10" i="2"/>
  <c r="I10" i="2"/>
  <c r="H10" i="2"/>
  <c r="O10" i="2"/>
  <c r="N10" i="2"/>
  <c r="P10" i="2" s="1"/>
  <c r="M10" i="2"/>
  <c r="Q101" i="2"/>
  <c r="Q125" i="2"/>
  <c r="P91" i="2"/>
  <c r="Q91" i="2" s="1"/>
  <c r="Q80" i="2"/>
  <c r="Q104" i="2"/>
  <c r="P72" i="2"/>
  <c r="Q72" i="2" s="1"/>
  <c r="J71" i="2"/>
  <c r="I71" i="2"/>
  <c r="H71" i="2"/>
  <c r="O71" i="2"/>
  <c r="N71" i="2"/>
  <c r="L71" i="2"/>
  <c r="K71" i="2"/>
  <c r="M71" i="2"/>
  <c r="Q97" i="2"/>
  <c r="P69" i="2"/>
  <c r="Q69" i="2" s="1"/>
  <c r="P47" i="2"/>
  <c r="Q99" i="2"/>
  <c r="P25" i="2"/>
  <c r="Q25" i="2" s="1"/>
  <c r="Q133" i="2"/>
  <c r="P115" i="2"/>
  <c r="Q115" i="2" s="1"/>
  <c r="H77" i="2"/>
  <c r="P77" i="2" s="1"/>
  <c r="N77" i="2"/>
  <c r="J77" i="2"/>
  <c r="K77" i="2"/>
  <c r="I77" i="2"/>
  <c r="O77" i="2"/>
  <c r="M77" i="2"/>
  <c r="L77" i="2"/>
  <c r="Q120" i="2"/>
  <c r="M18" i="2"/>
  <c r="L18" i="2"/>
  <c r="K18" i="2"/>
  <c r="O18" i="2"/>
  <c r="J18" i="2"/>
  <c r="I18" i="2"/>
  <c r="H18" i="2"/>
  <c r="P18" i="2" s="1"/>
  <c r="N18" i="2"/>
  <c r="P5" i="2"/>
  <c r="Q5" i="2" s="1"/>
  <c r="Q117" i="2"/>
  <c r="Q122" i="2"/>
  <c r="P93" i="2"/>
  <c r="Q93" i="2" s="1"/>
  <c r="P122" i="2"/>
  <c r="Q107" i="2"/>
  <c r="Q87" i="2"/>
  <c r="J63" i="2"/>
  <c r="H63" i="2"/>
  <c r="P63" i="2" s="1"/>
  <c r="O63" i="2"/>
  <c r="N63" i="2"/>
  <c r="M63" i="2"/>
  <c r="L63" i="2"/>
  <c r="K63" i="2"/>
  <c r="I63" i="2"/>
  <c r="P109" i="2"/>
  <c r="Q109" i="2" s="1"/>
  <c r="J55" i="2"/>
  <c r="O55" i="2"/>
  <c r="N55" i="2"/>
  <c r="M55" i="2"/>
  <c r="L55" i="2"/>
  <c r="K55" i="2"/>
  <c r="I55" i="2"/>
  <c r="H55" i="2"/>
  <c r="P55" i="2" s="1"/>
  <c r="Q73" i="2"/>
  <c r="Q64" i="2"/>
  <c r="P123" i="2"/>
  <c r="Q123" i="2" s="1"/>
  <c r="P49" i="2"/>
  <c r="Q49" i="2" s="1"/>
  <c r="P61" i="2"/>
  <c r="P57" i="2"/>
  <c r="Q57" i="2" s="1"/>
  <c r="Q106" i="2"/>
  <c r="M14" i="2"/>
  <c r="K14" i="2"/>
  <c r="J14" i="2"/>
  <c r="I14" i="2"/>
  <c r="Q14" i="2" s="1"/>
  <c r="O14" i="2"/>
  <c r="H14" i="2"/>
  <c r="P14" i="2" s="1"/>
  <c r="N14" i="2"/>
  <c r="L14" i="2"/>
  <c r="Q10" i="2" l="1"/>
  <c r="Q59" i="2"/>
  <c r="Q77" i="2"/>
  <c r="Q58" i="2"/>
  <c r="Q51" i="2"/>
  <c r="Q55" i="2"/>
  <c r="Q44" i="2"/>
  <c r="Q81" i="2"/>
  <c r="P71" i="2"/>
  <c r="Q71" i="2" s="1"/>
  <c r="Q67" i="2"/>
  <c r="P74" i="2"/>
  <c r="Q74" i="2" s="1"/>
  <c r="P24" i="2"/>
  <c r="Q24" i="2" s="1"/>
  <c r="Q63" i="2"/>
  <c r="Q18" i="2"/>
  <c r="P51" i="2"/>
  <c r="Q66" i="2"/>
</calcChain>
</file>

<file path=xl/sharedStrings.xml><?xml version="1.0" encoding="utf-8"?>
<sst xmlns="http://schemas.openxmlformats.org/spreadsheetml/2006/main" count="255" uniqueCount="253">
  <si>
    <t xml:space="preserve">FICHE DE POSTE </t>
  </si>
  <si>
    <t xml:space="preserve">Structure d’accueil </t>
  </si>
  <si>
    <t xml:space="preserve">Lieu de travail </t>
  </si>
  <si>
    <t xml:space="preserve">Quotité de travail
</t>
  </si>
  <si>
    <t xml:space="preserve">Date de prise de fonction
</t>
  </si>
  <si>
    <t>Description de la structure d’accueil, du projet et de la Mission principale au sein du projet</t>
  </si>
  <si>
    <t>Activités essentielles</t>
  </si>
  <si>
    <t>Contraintes particulières</t>
  </si>
  <si>
    <t>Hygiène et sécurité</t>
  </si>
  <si>
    <r>
      <rPr>
        <b/>
        <u/>
        <sz val="11"/>
        <color rgb="FF000000"/>
        <rFont val="Arial"/>
        <family val="2"/>
        <charset val="1"/>
      </rPr>
      <t>Expositions aux risques</t>
    </r>
    <r>
      <rPr>
        <b/>
        <sz val="11"/>
        <color rgb="FF000000"/>
        <rFont val="Arial"/>
        <family val="2"/>
        <charset val="1"/>
      </rPr>
      <t xml:space="preserve"> : </t>
    </r>
  </si>
  <si>
    <r>
      <rPr>
        <b/>
        <sz val="11"/>
        <color rgb="FF000000"/>
        <rFont val="Arial"/>
        <family val="2"/>
        <charset val="1"/>
      </rPr>
      <t xml:space="preserve">Chimiques </t>
    </r>
    <r>
      <rPr>
        <sz val="11"/>
        <color rgb="FF000000"/>
        <rFont val="Arial"/>
        <family val="2"/>
        <charset val="1"/>
      </rPr>
      <t xml:space="preserve">(produits irritants, corrosifs, toxiques…)     </t>
    </r>
    <r>
      <rPr>
        <b/>
        <sz val="11"/>
        <color rgb="FF000000"/>
        <rFont val="Arial"/>
        <family val="2"/>
        <charset val="1"/>
      </rPr>
      <t xml:space="preserve">    </t>
    </r>
    <r>
      <rPr>
        <sz val="11"/>
        <color rgb="FF000000"/>
        <rFont val="Arial"/>
        <family val="2"/>
        <charset val="1"/>
      </rPr>
      <t xml:space="preserve">                                       </t>
    </r>
  </si>
  <si>
    <t>Non</t>
  </si>
  <si>
    <r>
      <rPr>
        <b/>
        <sz val="11"/>
        <color rgb="FF000000"/>
        <rFont val="Arial"/>
        <family val="2"/>
        <charset val="1"/>
      </rPr>
      <t xml:space="preserve">Biologiques </t>
    </r>
    <r>
      <rPr>
        <sz val="11"/>
        <color rgb="FF000000"/>
        <rFont val="Arial"/>
        <family val="2"/>
        <charset val="1"/>
      </rPr>
      <t>(bactéries, parasites, toxines, virus…)</t>
    </r>
  </si>
  <si>
    <r>
      <rPr>
        <b/>
        <sz val="11"/>
        <color rgb="FF000000"/>
        <rFont val="Arial"/>
        <family val="2"/>
        <charset val="1"/>
      </rPr>
      <t xml:space="preserve">Physiques </t>
    </r>
    <r>
      <rPr>
        <sz val="11"/>
        <color rgb="FF000000"/>
        <rFont val="Arial"/>
        <family val="2"/>
        <charset val="1"/>
      </rPr>
      <t>(rayonnements ionisants et non ionisants, champs magnétiques, ultrasons…)</t>
    </r>
  </si>
  <si>
    <r>
      <rPr>
        <b/>
        <sz val="11"/>
        <color rgb="FF000000"/>
        <rFont val="Arial"/>
        <family val="2"/>
        <charset val="1"/>
      </rPr>
      <t xml:space="preserve">Techniques </t>
    </r>
    <r>
      <rPr>
        <sz val="11"/>
        <color rgb="FF000000"/>
        <rFont val="Arial"/>
        <family val="2"/>
        <charset val="1"/>
      </rPr>
      <t>(port de charges lourdes, bruit, travaux en hauteur, utilisation d'autoclave, machines-outils, soudure, travaux électriques…)</t>
    </r>
  </si>
  <si>
    <t>Autre(s) risque(s) : à préciser :</t>
  </si>
  <si>
    <t xml:space="preserve">Compétences requises
</t>
  </si>
  <si>
    <t>point indice</t>
  </si>
  <si>
    <t>Grade</t>
  </si>
  <si>
    <t>INM</t>
  </si>
  <si>
    <t>quotité</t>
  </si>
  <si>
    <t>TB</t>
  </si>
  <si>
    <t>IR</t>
  </si>
  <si>
    <t>SMIC</t>
  </si>
  <si>
    <t>salaire brut</t>
  </si>
  <si>
    <t>Maladie</t>
  </si>
  <si>
    <t>Cot vieillesse totale</t>
  </si>
  <si>
    <t>Cot SS vieill plaf</t>
  </si>
  <si>
    <t>CSG non déductible</t>
  </si>
  <si>
    <t>CSG déductible</t>
  </si>
  <si>
    <t>CRDS</t>
  </si>
  <si>
    <t>IRC A</t>
  </si>
  <si>
    <t>IRC B</t>
  </si>
  <si>
    <t>soli</t>
  </si>
  <si>
    <t>salaire net</t>
  </si>
  <si>
    <t>Ingénieurs de Recherche Hors classe échelon 1</t>
  </si>
  <si>
    <t>Ingénieurs de Recherche Hors classe échelon 2</t>
  </si>
  <si>
    <t>Ingénieurs de Recherche Hors classe échelon 3</t>
  </si>
  <si>
    <t>Ingénieurs de Recherche Première classe échelon 1</t>
  </si>
  <si>
    <t>Ingénieurs de Recherche Première classe échelon 2</t>
  </si>
  <si>
    <t>Ingénieurs de Recherche Première classe échelon 3</t>
  </si>
  <si>
    <t>Ingénieurs de Recherche Première classe échelon 4</t>
  </si>
  <si>
    <t>Ingénieurs de Recherche Première classe échelon 5</t>
  </si>
  <si>
    <t>Ingénieurs de Recherche Deuxième classe échelon 1</t>
  </si>
  <si>
    <t>Ingénieurs de Recherche Deuxième classe échelon 2</t>
  </si>
  <si>
    <t>Ingénieurs de Recherche Deuxième classe échelon 3</t>
  </si>
  <si>
    <t>Ingénieurs de Recherche Deuxième classe échelon 4</t>
  </si>
  <si>
    <t>Ingénieurs de Recherche Deuxième classe échelon 5</t>
  </si>
  <si>
    <t>Ingénieurs de Recherche Deuxième classe échelon 6</t>
  </si>
  <si>
    <t>Ingénieurs de Recherche Deuxième classe échelon 7</t>
  </si>
  <si>
    <t>Ingénieurs de Recherche Deuxième classe échelon 8</t>
  </si>
  <si>
    <t>Ingénieurs de Recherche Deuxième classe échelon 9</t>
  </si>
  <si>
    <t>Ingénieurs de Recherche Deuxième classe échelon 10</t>
  </si>
  <si>
    <t>Ingénieurs de Recherche Deuxième classe échelon 11</t>
  </si>
  <si>
    <t>Ingénieurs d'Etudes Hors classe échelon 1</t>
  </si>
  <si>
    <t>Ingénieurs d'Etudes Hors classe échelon 2</t>
  </si>
  <si>
    <t>Ingénieurs d'Etudes Hors classe échelon 3</t>
  </si>
  <si>
    <t>Ingénieurs d'Etudes Hors classe échelon 4</t>
  </si>
  <si>
    <t>Ingénieurs d'Etudes Première classe échelon 1</t>
  </si>
  <si>
    <t>Ingénieurs d'Etudes Première classe échelon 2</t>
  </si>
  <si>
    <t>Ingénieurs d'Etudes Première classe échelon 3</t>
  </si>
  <si>
    <t>Ingénieurs d'Etudes Première classe échelon 4</t>
  </si>
  <si>
    <t>Ingénieurs d'Etudes Première classe échelon 5</t>
  </si>
  <si>
    <t>Ingénieurs d'Etudes Deuxième classe échelon 1</t>
  </si>
  <si>
    <t>Ingénieurs d'Etudes Deuxième classe échelon 2</t>
  </si>
  <si>
    <t>Ingénieurs d'Etudes Deuxième classe échelon 3</t>
  </si>
  <si>
    <t>Ingénieurs d'Etudes Deuxième classe échelon 4</t>
  </si>
  <si>
    <t>Ingénieurs d'Etudes Deuxième classe échelon 5</t>
  </si>
  <si>
    <t>Ingénieurs d'Etudes Deuxième classe échelon 6</t>
  </si>
  <si>
    <t>Ingénieurs d'Etudes Deuxième classe échelon 7</t>
  </si>
  <si>
    <t>Ingénieurs d'Etudes Deuxième classe échelon 8</t>
  </si>
  <si>
    <t>Ingénieurs d'Etudes Deuxième classe échelon 9</t>
  </si>
  <si>
    <t>Ingénieurs d'Etudes Deuxième classe échelon 10</t>
  </si>
  <si>
    <t>Ingénieurs d'Etudes Deuxième classe échelon 11</t>
  </si>
  <si>
    <t>Ingénieurs d'Etudes Deuxième classe échelon 12</t>
  </si>
  <si>
    <t>Ingénieurs d'Etudes Deuxième classe échelon 13</t>
  </si>
  <si>
    <t>Assistants Ingénieur  échelon 1</t>
  </si>
  <si>
    <t>Assistants Ingénieur  échelon 2</t>
  </si>
  <si>
    <t>Assistants Ingénieur  échelon 3</t>
  </si>
  <si>
    <t>Assistants Ingénieur  échelon 4</t>
  </si>
  <si>
    <t>Assistants Ingénieur  échelon 5</t>
  </si>
  <si>
    <t>Assistants Ingénieur  échelon 6</t>
  </si>
  <si>
    <t>Assistants Ingénieur  échelon 7</t>
  </si>
  <si>
    <t>Assistants Ingénieur  échelon 8</t>
  </si>
  <si>
    <t>Assistants Ingénieur  échelon 9</t>
  </si>
  <si>
    <t>Assistants Ingénieur  échelon 10</t>
  </si>
  <si>
    <t>Assistants Ingénieur  échelon 11</t>
  </si>
  <si>
    <t>Assistants Ingénieur  échelon 12</t>
  </si>
  <si>
    <t>Assistants Ingénieur  échelon 13</t>
  </si>
  <si>
    <t>Assistants Ingénieur  échelon 14</t>
  </si>
  <si>
    <t>Assistants Ingénieur  échelon 15</t>
  </si>
  <si>
    <t>Assistants Ingénieur  échelon 16</t>
  </si>
  <si>
    <t>CDD Technicien classe normale échelon 1</t>
  </si>
  <si>
    <t>Technicien classe normale échelon 2</t>
  </si>
  <si>
    <t>Technicien classe normale échelon 3</t>
  </si>
  <si>
    <t>Technicien classe normale échelon 4</t>
  </si>
  <si>
    <t>Technicien classe normale échelon 5</t>
  </si>
  <si>
    <t>Technicien classe normale échelon 6</t>
  </si>
  <si>
    <t>Technicien classe normale échelon 7</t>
  </si>
  <si>
    <t>Technicien classe normale échelon 8</t>
  </si>
  <si>
    <t>Technicien classe normale échelon 9</t>
  </si>
  <si>
    <t>Technicien classe normale échelon 10</t>
  </si>
  <si>
    <t>Technicien classe normale échelon 11</t>
  </si>
  <si>
    <t>Technicien classe normale échelon 12</t>
  </si>
  <si>
    <t>Technicien classe normale échelon 13</t>
  </si>
  <si>
    <t>Technicien classe supérieure échelon 1</t>
  </si>
  <si>
    <t>Technicien classe supérieure échelon 2</t>
  </si>
  <si>
    <t>Technicien classe supérieure échelon 3</t>
  </si>
  <si>
    <t>Technicien classe supérieure échelon 4</t>
  </si>
  <si>
    <t>Technicien classe supérieure échelon 5</t>
  </si>
  <si>
    <t>Technicien classe supérieure échelon 6</t>
  </si>
  <si>
    <t>Technicien classe supérieure échelon 7</t>
  </si>
  <si>
    <t>Technicien classe supérieure échelon 8</t>
  </si>
  <si>
    <t>Technicien classe supérieure échelon 9</t>
  </si>
  <si>
    <t>Technicien classe supérieure échelon 10</t>
  </si>
  <si>
    <t>Technicien classe supérieure échelon 11</t>
  </si>
  <si>
    <t>Technicien classe supérieure échelon 12</t>
  </si>
  <si>
    <t>Technicien classe supérieure échelon 13</t>
  </si>
  <si>
    <t>Technicien classe exceptionnelle échelon 1</t>
  </si>
  <si>
    <t>Technicien classe exceptionnelle échelon 2</t>
  </si>
  <si>
    <t>Technicien classe exceptionnelle échelon 3</t>
  </si>
  <si>
    <t>Technicien classe exceptionnelle échelon 4</t>
  </si>
  <si>
    <t>Technicien classe exceptionnelle échelon 5</t>
  </si>
  <si>
    <t>Technicien classe exceptionnelle échelon 6</t>
  </si>
  <si>
    <t>Technicien classe exceptionnelle échelon 7</t>
  </si>
  <si>
    <t>Technicien classe exceptionnelle échelon 8</t>
  </si>
  <si>
    <t>Technicien classe exceptionnelle échelon 9</t>
  </si>
  <si>
    <t>Technicien classe exceptionnelle échelon 10</t>
  </si>
  <si>
    <t>Technicien classe exceptionnelle échelon 11</t>
  </si>
  <si>
    <t>CDD Adjoint technique recherche et formation 2C échelon 1</t>
  </si>
  <si>
    <t>Adjoint technique recherche et formation 2C échelon 2</t>
  </si>
  <si>
    <t>Adjoint technique recherche et formation 2C échelon 3</t>
  </si>
  <si>
    <t>Adjoint technique recherche et formation 2C échelon 4</t>
  </si>
  <si>
    <t>Adjoint technique recherche et formation 2C échelon 5</t>
  </si>
  <si>
    <t>Adjoint technique recherche et formation 2C échelon 6</t>
  </si>
  <si>
    <t>Adjoint technique recherche et formation 2C échelon 7</t>
  </si>
  <si>
    <t>Adjoint technique recherche et formation 2C échelon 8</t>
  </si>
  <si>
    <t>Adjoint technique recherche et formation 2C échelon 9</t>
  </si>
  <si>
    <t>Adjoint technique recherche et formation 2C échelon 10</t>
  </si>
  <si>
    <t>Adjoint technique recherche et formation 2C échelon 11</t>
  </si>
  <si>
    <t>Adjoint technique recherche et formation 1C échelon 1</t>
  </si>
  <si>
    <t>Adjoint technique recherche et formation 1C échelon 2</t>
  </si>
  <si>
    <t>Adjoint technique recherche et formation 1C échelon 3</t>
  </si>
  <si>
    <t>Adjoint technique recherche et formation 1C échelon 4</t>
  </si>
  <si>
    <t>Adjoint technique recherche et formation 1C échelon 5</t>
  </si>
  <si>
    <t>Adjoint technique recherche et formation 1C échelon 6</t>
  </si>
  <si>
    <t>Adjoint technique recherche et formation 1C échelon 7</t>
  </si>
  <si>
    <t>Adjoint technique recherche et formation 1C échelon 8</t>
  </si>
  <si>
    <t>Adjoint technique recherche et formation 1C échelon 9</t>
  </si>
  <si>
    <t>Adjoint technique recherche et formation 1C échelon 10</t>
  </si>
  <si>
    <t>Adjoint technique recherche et formation 1C échelon 11</t>
  </si>
  <si>
    <t>Adjoint technique recherche et formation 1C échelon 12</t>
  </si>
  <si>
    <t>Adjoint technique recherche et formation 2C principal échelon 1</t>
  </si>
  <si>
    <t>Adjoint technique recherche et formation 2C principal échelon 2</t>
  </si>
  <si>
    <t>Adjoint technique recherche et formation 2C principal échelon 3</t>
  </si>
  <si>
    <t>Adjoint technique recherche et formation 2C principal échelon 4</t>
  </si>
  <si>
    <t>Adjoint technique recherche et formation 2C principal échelon 5</t>
  </si>
  <si>
    <t>Adjoint technique recherche et formation 2C principal échelon 6</t>
  </si>
  <si>
    <t>Adjoint technique recherche et formation 2C principal échelon 7</t>
  </si>
  <si>
    <t>Adjoint technique recherche et formation 2C principal échelon 8</t>
  </si>
  <si>
    <t>Adjoint technique recherche et formation 2C principal échelon 9</t>
  </si>
  <si>
    <t>Adjoint technique recherche et formation 2C principal échelon 10</t>
  </si>
  <si>
    <t>Adjoint technique recherche et formation 2C principal échelon 11</t>
  </si>
  <si>
    <t>Adjoint technique recherche et formation 2C principal échelon 12</t>
  </si>
  <si>
    <t>Adjoint technique recherche et formation 1C principal échelon 1</t>
  </si>
  <si>
    <t>Adjoint technique recherche et formation 1C principal échelon 2</t>
  </si>
  <si>
    <t>Adjoint technique recherche et formation 1C principal échelon 3</t>
  </si>
  <si>
    <t>Adjoint technique recherche et formation 1C principal échelon 4</t>
  </si>
  <si>
    <t>Adjoint technique recherche et formation 1C principal échelon 5</t>
  </si>
  <si>
    <t>Adjoint technique recherche et formation 1C principal échelon 6</t>
  </si>
  <si>
    <t>Adjoint technique recherche et formation 1C principal échelon 7</t>
  </si>
  <si>
    <t>Adjoint technique recherche et formation 1C principal échelon 8</t>
  </si>
  <si>
    <t>Adjoint technique recherche et formation 1C principal échelon 9</t>
  </si>
  <si>
    <t>CDI Ingénieur de Recherche hors classe échelon 06</t>
  </si>
  <si>
    <t>CDI Ingénieur de Recherche hors classe échelon 05</t>
  </si>
  <si>
    <t>CDI Ingénieur de Recherche hors classe échelon 04</t>
  </si>
  <si>
    <t>CDI Ingénieur de Recherche hors classe échelon 03</t>
  </si>
  <si>
    <t>CDI Ingénieur de Recherche hors classe échelon 02</t>
  </si>
  <si>
    <t>CDI Ingénieur de Recherche hors classe échelon 01</t>
  </si>
  <si>
    <t>CDI Ingénieur de Recherche Première classe échelon 05</t>
  </si>
  <si>
    <t>CDI Ingénieur de Recherche Première classe échelon 04</t>
  </si>
  <si>
    <t>CDI Ingénieur de Recherche Première classe échelon 03</t>
  </si>
  <si>
    <t>CDI Ingénieur de Recherche Première classe échelon 02</t>
  </si>
  <si>
    <t>CDI Ingénieur de Recherche Première classe échelon 01</t>
  </si>
  <si>
    <t>CDI Ingénieur de Recherche Deuxième classe échelon 08</t>
  </si>
  <si>
    <t>CDI Ingénieur de Recherche Deuxième classe échelon 07</t>
  </si>
  <si>
    <t>CDI Ingénieur de Recherche Deuxième classe échelon 06</t>
  </si>
  <si>
    <t>CDI Ingénieur de Recherche Deuxième classe échelon 05</t>
  </si>
  <si>
    <t>CDI Ingénieur de Recherche Deuxième classe échelon 04</t>
  </si>
  <si>
    <t>CDI Ingénieur de Recherche Deuxième classe échelon 03</t>
  </si>
  <si>
    <t>CDI Ingénieur de Recherche Deuxième classe échelon 02</t>
  </si>
  <si>
    <t>CDI Ingénieur de Recherche Deuxième classe échelon 01</t>
  </si>
  <si>
    <t>CDI Ingénieur d'études hors classe échelon 04</t>
  </si>
  <si>
    <t>CDI Ingénieur d'études hors classe échelon 03</t>
  </si>
  <si>
    <t>CDI Ingénieur d'études hors classe échelon 02</t>
  </si>
  <si>
    <t>CDI Ingénieur d'études hors classe échelon 01</t>
  </si>
  <si>
    <t>CDI Ingénieur d'études Première classe échelon 05</t>
  </si>
  <si>
    <t>CDI Ingénieur d'études Première classe échelon 04</t>
  </si>
  <si>
    <t>CDI Ingénieur d'études Première classe échelon 03</t>
  </si>
  <si>
    <t>CDI Ingénieur d'études Première classe échelon 02</t>
  </si>
  <si>
    <t>CDI Ingénieur d'études Première classe échelon 01</t>
  </si>
  <si>
    <t>CDI Ingénieur d'études Deuxième classe échelon 08</t>
  </si>
  <si>
    <t>CDI Ingénieur d'études Deuxième classe échelon 07</t>
  </si>
  <si>
    <t>CDI Ingénieur d'études Deuxième classe échelon 06</t>
  </si>
  <si>
    <t>CDI Ingénieur d'études Deuxième classe échelon 05</t>
  </si>
  <si>
    <t>CDI Ingénieur d'études Deuxième classe échelon 04</t>
  </si>
  <si>
    <t>CDI Ingénieur d'études Deuxième classe échelon 03</t>
  </si>
  <si>
    <t>CDI Ingénieur d'études Deuxième classe échelon 02</t>
  </si>
  <si>
    <t>CDI Ingénieur d'études Deuxième classe échelon 01</t>
  </si>
  <si>
    <t>CDI Assistant ingénieur échelon 11</t>
  </si>
  <si>
    <t>CDI Assistant ingénieur échelon 10</t>
  </si>
  <si>
    <t>CDI Assistant ingénieur échelon 09</t>
  </si>
  <si>
    <t>CDI Assistant ingénieur échelon 08</t>
  </si>
  <si>
    <t>CDI Assistant ingénieur échelon 07</t>
  </si>
  <si>
    <t>CDI Assistant ingénieur échelon 06</t>
  </si>
  <si>
    <t>CDI Assistant ingénieur échelon 05</t>
  </si>
  <si>
    <t>CDI Assistant ingénieur échelon 04</t>
  </si>
  <si>
    <t>CDI Assistant ingénieur échelon 03</t>
  </si>
  <si>
    <t>CDI Assistant ingénieur échelon 02</t>
  </si>
  <si>
    <t>CDI Assistant ingénieur échelon 01</t>
  </si>
  <si>
    <t>CDI Technicien de Classe normale échelon 12</t>
  </si>
  <si>
    <t>CDI Technicien de Classe normale échelon 11</t>
  </si>
  <si>
    <t>CDI Technicien de Classe normale échelon 10</t>
  </si>
  <si>
    <t>CDI Technicien de Classe normale échelon 09</t>
  </si>
  <si>
    <t>CDI Technicien de Classe normale échelon 08</t>
  </si>
  <si>
    <t>CDI Technicien de Classe normale échelon 07</t>
  </si>
  <si>
    <t>CDI Technicien de Classe normale échelon 06</t>
  </si>
  <si>
    <t>CDI Technicien de Classe normale échelon 05</t>
  </si>
  <si>
    <t>CDI Technicien de Classe normale échelon 04</t>
  </si>
  <si>
    <t>CDI Technicien de Classe normale échelon 03</t>
  </si>
  <si>
    <t>CDI Technicien de Classe normale échelon 02</t>
  </si>
  <si>
    <t>CDI Technicien de Classe normale échelon 01</t>
  </si>
  <si>
    <t>CDI Adjoint technique Deuxième classe échelon 11</t>
  </si>
  <si>
    <t>CDI Adjoint technique Deuxième classe échelon 10</t>
  </si>
  <si>
    <t>CDI Adjoint technique Deuxième classe échelon 09</t>
  </si>
  <si>
    <t>CDI Adjoint technique Deuxième classe échelon 08</t>
  </si>
  <si>
    <t>CDI Adjoint technique Deuxième classe échelon 07</t>
  </si>
  <si>
    <t>CDI Adjoint technique Deuxième classe échelon 06</t>
  </si>
  <si>
    <t>CDI Adjoint technique Deuxième classe échelon 05</t>
  </si>
  <si>
    <t>CDI Adjoint technique Deuxième classe échelon 04</t>
  </si>
  <si>
    <t>CDI Adjoint technique Deuxième classe échelon 03</t>
  </si>
  <si>
    <t>CDI Adjoint technique Deuxième classe échelon 02</t>
  </si>
  <si>
    <t>CDI Adjoint technique Deuxième classe échelon 01</t>
  </si>
  <si>
    <t xml:space="preserve">Intitulé des poste
</t>
  </si>
  <si>
    <t>start'up Fifatest</t>
  </si>
  <si>
    <t>BU / université la garde</t>
  </si>
  <si>
    <t>Le22/10/2025</t>
  </si>
  <si>
    <t>Oui</t>
  </si>
  <si>
    <t>Structure d’accueil
La structure d’accueil, Fifatest, a pour vocation principale de  production, innovation.
Elle regroupe une équipe pluridisciplinaire composée de3 personnes(Responsable Scientifique;un responsable administratif;un  charge  de communication ).
La structure se distingue par  son expertise scientifique, son engagement environnemental, son approche innovante,, ce qui en fait un environnement propice à l’apprentissage et au développement de compétences professionnelles.                                Mission principale
Au sein de ce projet, ma mission principale consistait à décrire brièvement ta tâche principale : réaliser des analyses, participer à la conception d’un prototype, effectuer des prélèvements, analyser des données, etc.
[activité 1 : exemple – préparation et réalisation d’expérimentations]
[activité 2 : exemple – traitement et interprétation des résultats obtenus]
[activité 3 : exemple – contribution à la rédaction d’un rapport ou à la présentation des résultats]</t>
  </si>
  <si>
    <t>Conception et pilotage des projets de recherche,Encadrement et coordination des équipes,Gestion et valorisation des ressources scientifiques</t>
  </si>
  <si>
    <t>Moi:Responsable Scientifique;</t>
  </si>
  <si>
    <t>comme compétence requise en savoire faire la gestion d'un equipe ,organisation,                                                                      Compétences scientifiques et techniques
Mobiliser des connaissances en biologie, biochimie, informatique, ingénierie ou environnementale.</t>
  </si>
  <si>
    <t>les ressources pour la création des  prémiéres appareille.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</si>
</sst>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\-??\ [$€-1]_-"/>
    <numFmt numFmtId="165" formatCode="_-* #,##0.00&quot; €&quot;_-;\-* #,##0.00&quot; €&quot;_-;_-* \-??&quot; €&quot;_-;_-@_-"/>
    <numFmt numFmtId="166" formatCode="_(* #,##0.00_);_(* \(#,##0.00\);_(* \-??_);_(@_)"/>
    <numFmt numFmtId="167" formatCode="0\ %"/>
    <numFmt numFmtId="168" formatCode="#,##0.00&quot; €&quot;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5"/>
      <color rgb="FF1F497D"/>
      <name val="Calibri"/>
      <family val="2"/>
      <charset val="1"/>
    </font>
    <font>
      <i/>
      <sz val="11"/>
      <color rgb="FF0070C0"/>
      <name val="Arial"/>
      <family val="2"/>
      <charset val="1"/>
    </font>
    <font>
      <sz val="11"/>
      <name val="Arial"/>
      <family val="2"/>
      <charset val="1"/>
    </font>
    <font>
      <b/>
      <u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1DA"/>
        <bgColor rgb="FFB9CDE5"/>
      </patternFill>
    </fill>
    <fill>
      <patternFill patternType="solid">
        <fgColor rgb="FFB9CDE5"/>
        <bgColor rgb="FFCCC1DA"/>
      </patternFill>
    </fill>
    <fill>
      <patternFill patternType="solid">
        <fgColor rgb="FFD9D9D9"/>
        <bgColor rgb="FFCCC1DA"/>
      </patternFill>
    </fill>
  </fills>
  <borders count="18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double">
        <color rgb="FF4F81BD"/>
      </bottom>
      <diagonal/>
    </border>
    <border>
      <left style="thin">
        <color rgb="FF4F81BD"/>
      </left>
      <right style="thin">
        <color rgb="FF4F81BD"/>
      </right>
      <top style="double">
        <color rgb="FF4F81BD"/>
      </top>
      <bottom/>
      <diagonal/>
    </border>
  </borders>
  <cellStyleXfs count="24">
    <xf numFmtId="0" fontId="0" fillId="0" borderId="0"/>
    <xf numFmtId="164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12" fillId="0" borderId="0" applyBorder="0" applyProtection="0"/>
    <xf numFmtId="166" fontId="1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2" fillId="0" borderId="0" applyBorder="0" applyProtection="0"/>
    <xf numFmtId="167" fontId="12" fillId="0" borderId="0" applyBorder="0" applyProtection="0"/>
    <xf numFmtId="0" fontId="5" fillId="0" borderId="1" applyProtection="0"/>
    <xf numFmtId="0" fontId="11" fillId="0" borderId="0" applyBorder="0" applyProtection="0"/>
  </cellStyleXfs>
  <cellXfs count="39">
    <xf numFmtId="0" fontId="0" fillId="0" borderId="0" xfId="0"/>
    <xf numFmtId="0" fontId="4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justify" vertical="top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top" wrapText="1"/>
    </xf>
    <xf numFmtId="167" fontId="3" fillId="0" borderId="2" xfId="0" applyNumberFormat="1" applyFont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3" fillId="0" borderId="0" xfId="0" applyFont="1"/>
    <xf numFmtId="0" fontId="6" fillId="0" borderId="0" xfId="22" applyFont="1" applyBorder="1" applyAlignment="1" applyProtection="1">
      <alignment horizontal="center" vertical="top"/>
    </xf>
    <xf numFmtId="0" fontId="6" fillId="0" borderId="0" xfId="22" applyFont="1" applyBorder="1" applyAlignment="1" applyProtection="1">
      <alignment vertical="top"/>
    </xf>
    <xf numFmtId="0" fontId="3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4" borderId="6" xfId="0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0" fillId="0" borderId="9" xfId="0" applyBorder="1"/>
    <xf numFmtId="0" fontId="0" fillId="0" borderId="10" xfId="0" applyBorder="1"/>
    <xf numFmtId="168" fontId="0" fillId="0" borderId="10" xfId="0" applyNumberFormat="1" applyBorder="1"/>
    <xf numFmtId="168" fontId="0" fillId="0" borderId="11" xfId="0" applyNumberFormat="1" applyBorder="1"/>
    <xf numFmtId="0" fontId="0" fillId="0" borderId="12" xfId="0" applyBorder="1"/>
    <xf numFmtId="0" fontId="0" fillId="0" borderId="2" xfId="0" applyBorder="1"/>
    <xf numFmtId="168" fontId="0" fillId="0" borderId="2" xfId="0" applyNumberFormat="1" applyBorder="1"/>
    <xf numFmtId="168" fontId="0" fillId="0" borderId="13" xfId="0" applyNumberFormat="1" applyBorder="1"/>
    <xf numFmtId="0" fontId="10" fillId="0" borderId="14" xfId="23" applyFont="1" applyBorder="1" applyAlignment="1" applyProtection="1">
      <alignment vertical="center" wrapText="1"/>
    </xf>
    <xf numFmtId="49" fontId="10" fillId="0" borderId="15" xfId="23" applyNumberFormat="1" applyFont="1" applyBorder="1" applyAlignment="1" applyProtection="1">
      <alignment horizontal="center" vertical="center"/>
    </xf>
    <xf numFmtId="49" fontId="10" fillId="0" borderId="16" xfId="23" applyNumberFormat="1" applyFont="1" applyBorder="1" applyAlignment="1" applyProtection="1">
      <alignment horizontal="center" vertical="center"/>
    </xf>
    <xf numFmtId="0" fontId="10" fillId="0" borderId="17" xfId="23" applyFont="1" applyBorder="1" applyAlignment="1" applyProtection="1">
      <alignment vertical="center" wrapText="1"/>
    </xf>
    <xf numFmtId="49" fontId="10" fillId="0" borderId="14" xfId="23" applyNumberFormat="1" applyFont="1" applyBorder="1" applyAlignment="1" applyProtection="1">
      <alignment horizontal="center" vertical="center"/>
    </xf>
    <xf numFmtId="49" fontId="10" fillId="0" borderId="15" xfId="23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justify" vertical="top" wrapText="1"/>
      <protection locked="0"/>
    </xf>
  </cellXfs>
  <cellStyles count="24">
    <cellStyle name="Euro" xfId="1" xr:uid="{00000000-0005-0000-0000-000006000000}"/>
    <cellStyle name="Euro 2" xfId="2" xr:uid="{00000000-0005-0000-0000-000007000000}"/>
    <cellStyle name="Euro 3" xfId="3" xr:uid="{00000000-0005-0000-0000-000008000000}"/>
    <cellStyle name="Excel Built-in Heading 1" xfId="22" xr:uid="{00000000-0005-0000-0000-00001B000000}"/>
    <cellStyle name="Excel Built-in Heading 4" xfId="23" xr:uid="{00000000-0005-0000-0000-00001C000000}"/>
    <cellStyle name="Milliers 2" xfId="4" xr:uid="{00000000-0005-0000-0000-000009000000}"/>
    <cellStyle name="Milliers 3" xfId="5" xr:uid="{00000000-0005-0000-0000-00000A000000}"/>
    <cellStyle name="Normal" xfId="0" builtinId="0"/>
    <cellStyle name="Normal 2" xfId="6" xr:uid="{00000000-0005-0000-0000-00000B000000}"/>
    <cellStyle name="Normal 2 2" xfId="7" xr:uid="{00000000-0005-0000-0000-00000C000000}"/>
    <cellStyle name="Normal 2 2 2" xfId="8" xr:uid="{00000000-0005-0000-0000-00000D000000}"/>
    <cellStyle name="Normal 2 3" xfId="9" xr:uid="{00000000-0005-0000-0000-00000E000000}"/>
    <cellStyle name="Normal 2 4" xfId="10" xr:uid="{00000000-0005-0000-0000-00000F000000}"/>
    <cellStyle name="Normal 2 5" xfId="11" xr:uid="{00000000-0005-0000-0000-000010000000}"/>
    <cellStyle name="Normal 3" xfId="12" xr:uid="{00000000-0005-0000-0000-000011000000}"/>
    <cellStyle name="Normal 3 2" xfId="13" xr:uid="{00000000-0005-0000-0000-000012000000}"/>
    <cellStyle name="Normal 3 2 2" xfId="14" xr:uid="{00000000-0005-0000-0000-000013000000}"/>
    <cellStyle name="Normal 3 3" xfId="15" xr:uid="{00000000-0005-0000-0000-000014000000}"/>
    <cellStyle name="Normal 4" xfId="16" xr:uid="{00000000-0005-0000-0000-000015000000}"/>
    <cellStyle name="Normal 4 2" xfId="17" xr:uid="{00000000-0005-0000-0000-000016000000}"/>
    <cellStyle name="Normal 4 2 2" xfId="18" xr:uid="{00000000-0005-0000-0000-000017000000}"/>
    <cellStyle name="Normal 5" xfId="19" xr:uid="{00000000-0005-0000-0000-000018000000}"/>
    <cellStyle name="Pourcentage 2" xfId="20" xr:uid="{00000000-0005-0000-0000-000019000000}"/>
    <cellStyle name="Pourcentage 2 2" xfId="21" xr:uid="{00000000-0005-0000-0000-00001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3CDDD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D69B"/>
    <pageSetUpPr fitToPage="1"/>
  </sheetPr>
  <dimension ref="A1:AMJ33"/>
  <sheetViews>
    <sheetView tabSelected="1" zoomScale="80" zoomScaleNormal="80" workbookViewId="0">
      <selection activeCell="B25" sqref="B25:F26"/>
    </sheetView>
  </sheetViews>
  <sheetFormatPr baseColWidth="10" defaultColWidth="11.453125" defaultRowHeight="14.5" x14ac:dyDescent="0.35"/>
  <cols>
    <col min="1" max="1" width="44.08984375" style="15" customWidth="1"/>
    <col min="2" max="3" width="17.36328125" style="15" customWidth="1"/>
    <col min="4" max="4" width="29.453125" style="15" customWidth="1"/>
    <col min="5" max="5" width="10.08984375" style="15" customWidth="1"/>
    <col min="6" max="6" width="41.36328125" style="15" customWidth="1"/>
    <col min="7" max="1024" width="11.453125" style="15"/>
  </cols>
  <sheetData>
    <row r="1" spans="1:6" ht="82.5" customHeight="1" x14ac:dyDescent="0.35"/>
    <row r="2" spans="1:6" ht="21" customHeight="1" x14ac:dyDescent="0.35">
      <c r="A2" s="14" t="s">
        <v>0</v>
      </c>
      <c r="B2" s="14"/>
      <c r="C2" s="14"/>
      <c r="D2" s="14"/>
      <c r="E2" s="14"/>
      <c r="F2" s="14"/>
    </row>
    <row r="3" spans="1:6" x14ac:dyDescent="0.35">
      <c r="A3" s="16"/>
      <c r="B3" s="16"/>
      <c r="C3" s="16"/>
      <c r="D3" s="17"/>
      <c r="E3" s="18"/>
      <c r="F3" s="18"/>
    </row>
    <row r="4" spans="1:6" ht="28" x14ac:dyDescent="0.35">
      <c r="A4" s="19" t="s">
        <v>243</v>
      </c>
      <c r="B4" s="13" t="s">
        <v>250</v>
      </c>
      <c r="C4" s="13"/>
      <c r="D4" s="13"/>
      <c r="E4" s="13"/>
      <c r="F4" s="13"/>
    </row>
    <row r="5" spans="1:6" x14ac:dyDescent="0.35">
      <c r="A5" s="19" t="s">
        <v>1</v>
      </c>
      <c r="B5" s="12" t="s">
        <v>244</v>
      </c>
      <c r="C5" s="12"/>
      <c r="D5" s="12"/>
      <c r="E5" s="12"/>
      <c r="F5" s="12"/>
    </row>
    <row r="6" spans="1:6" x14ac:dyDescent="0.35">
      <c r="A6" s="19" t="s">
        <v>2</v>
      </c>
      <c r="B6" s="12" t="s">
        <v>245</v>
      </c>
      <c r="C6" s="12"/>
      <c r="D6" s="12"/>
      <c r="E6" s="12"/>
      <c r="F6" s="12"/>
    </row>
    <row r="7" spans="1:6" ht="28" x14ac:dyDescent="0.35">
      <c r="A7" s="19" t="s">
        <v>3</v>
      </c>
      <c r="B7" s="11">
        <v>0.6</v>
      </c>
      <c r="C7" s="11"/>
      <c r="D7" s="11"/>
      <c r="E7" s="11"/>
      <c r="F7" s="11"/>
    </row>
    <row r="8" spans="1:6" ht="52.5" customHeight="1" x14ac:dyDescent="0.35">
      <c r="A8" s="19" t="s">
        <v>4</v>
      </c>
      <c r="B8" s="10" t="s">
        <v>246</v>
      </c>
      <c r="C8" s="10"/>
      <c r="D8" s="10"/>
      <c r="E8" s="10"/>
      <c r="F8" s="10"/>
    </row>
    <row r="9" spans="1:6" x14ac:dyDescent="0.35">
      <c r="A9" s="9"/>
      <c r="B9" s="9"/>
      <c r="C9" s="9"/>
      <c r="D9" s="9"/>
      <c r="E9" s="9"/>
      <c r="F9" s="9"/>
    </row>
    <row r="10" spans="1:6" ht="13.5" customHeight="1" x14ac:dyDescent="0.35">
      <c r="A10" s="8" t="s">
        <v>5</v>
      </c>
      <c r="B10" s="7" t="s">
        <v>248</v>
      </c>
      <c r="C10" s="7"/>
      <c r="D10" s="7"/>
      <c r="E10" s="7"/>
      <c r="F10" s="7"/>
    </row>
    <row r="11" spans="1:6" x14ac:dyDescent="0.35">
      <c r="A11" s="8"/>
      <c r="B11" s="7"/>
      <c r="C11" s="7"/>
      <c r="D11" s="7"/>
      <c r="E11" s="7"/>
      <c r="F11" s="7"/>
    </row>
    <row r="12" spans="1:6" x14ac:dyDescent="0.35">
      <c r="A12" s="8"/>
      <c r="B12" s="7"/>
      <c r="C12" s="7"/>
      <c r="D12" s="7"/>
      <c r="E12" s="7"/>
      <c r="F12" s="7"/>
    </row>
    <row r="13" spans="1:6" x14ac:dyDescent="0.35">
      <c r="A13" s="8"/>
      <c r="B13" s="7"/>
      <c r="C13" s="7"/>
      <c r="D13" s="7"/>
      <c r="E13" s="7"/>
      <c r="F13" s="7"/>
    </row>
    <row r="14" spans="1:6" x14ac:dyDescent="0.35">
      <c r="A14" s="8"/>
      <c r="B14" s="7"/>
      <c r="C14" s="7"/>
      <c r="D14" s="7"/>
      <c r="E14" s="7"/>
      <c r="F14" s="7"/>
    </row>
    <row r="15" spans="1:6" x14ac:dyDescent="0.35">
      <c r="A15" s="8"/>
      <c r="B15" s="7"/>
      <c r="C15" s="7"/>
      <c r="D15" s="7"/>
      <c r="E15" s="7"/>
      <c r="F15" s="7"/>
    </row>
    <row r="16" spans="1:6" ht="71.25" customHeight="1" x14ac:dyDescent="0.35">
      <c r="A16" s="8"/>
      <c r="B16" s="7"/>
      <c r="C16" s="7"/>
      <c r="D16" s="7"/>
      <c r="E16" s="7"/>
      <c r="F16" s="7"/>
    </row>
    <row r="17" spans="1:6" ht="24.75" customHeight="1" x14ac:dyDescent="0.35">
      <c r="A17" s="6" t="s">
        <v>6</v>
      </c>
      <c r="B17" s="7" t="s">
        <v>249</v>
      </c>
      <c r="C17" s="7"/>
      <c r="D17" s="7"/>
      <c r="E17" s="7"/>
      <c r="F17" s="7"/>
    </row>
    <row r="18" spans="1:6" ht="25.5" customHeight="1" x14ac:dyDescent="0.35">
      <c r="A18" s="6"/>
      <c r="B18" s="7"/>
      <c r="C18" s="7"/>
      <c r="D18" s="7"/>
      <c r="E18" s="7"/>
      <c r="F18" s="7"/>
    </row>
    <row r="19" spans="1:6" x14ac:dyDescent="0.35">
      <c r="A19" s="6"/>
      <c r="B19" s="7"/>
      <c r="C19" s="7"/>
      <c r="D19" s="7"/>
      <c r="E19" s="7"/>
      <c r="F19" s="7"/>
    </row>
    <row r="20" spans="1:6" ht="22.5" customHeight="1" x14ac:dyDescent="0.35">
      <c r="A20" s="6"/>
      <c r="B20" s="7"/>
      <c r="C20" s="7"/>
      <c r="D20" s="7"/>
      <c r="E20" s="7"/>
      <c r="F20" s="7"/>
    </row>
    <row r="21" spans="1:6" ht="24.75" customHeight="1" x14ac:dyDescent="0.35">
      <c r="A21" s="6"/>
      <c r="B21" s="7"/>
      <c r="C21" s="7"/>
      <c r="D21" s="7"/>
      <c r="E21" s="7"/>
      <c r="F21" s="7"/>
    </row>
    <row r="22" spans="1:6" ht="24" customHeight="1" x14ac:dyDescent="0.35">
      <c r="A22" s="6"/>
      <c r="B22" s="7"/>
      <c r="C22" s="7"/>
      <c r="D22" s="7"/>
      <c r="E22" s="7"/>
      <c r="F22" s="7"/>
    </row>
    <row r="23" spans="1:6" ht="164.25" customHeight="1" x14ac:dyDescent="0.35">
      <c r="A23" s="6"/>
      <c r="B23" s="7"/>
      <c r="C23" s="7"/>
      <c r="D23" s="7"/>
      <c r="E23" s="7"/>
      <c r="F23" s="7"/>
    </row>
    <row r="24" spans="1:6" ht="94.5" customHeight="1" x14ac:dyDescent="0.35">
      <c r="A24" s="6"/>
      <c r="B24" s="7"/>
      <c r="C24" s="7"/>
      <c r="D24" s="7"/>
      <c r="E24" s="7"/>
      <c r="F24" s="7"/>
    </row>
    <row r="25" spans="1:6" ht="14.25" customHeight="1" x14ac:dyDescent="0.35">
      <c r="A25" s="5" t="s">
        <v>7</v>
      </c>
      <c r="B25" s="7" t="s">
        <v>252</v>
      </c>
      <c r="C25" s="7"/>
      <c r="D25" s="7"/>
      <c r="E25" s="7"/>
      <c r="F25" s="7"/>
    </row>
    <row r="26" spans="1:6" ht="30" customHeight="1" x14ac:dyDescent="0.35">
      <c r="A26" s="5"/>
      <c r="B26" s="7"/>
      <c r="C26" s="7"/>
      <c r="D26" s="7"/>
      <c r="E26" s="7"/>
      <c r="F26" s="7"/>
    </row>
    <row r="27" spans="1:6" ht="45.75" customHeight="1" x14ac:dyDescent="0.35">
      <c r="A27" s="5" t="s">
        <v>8</v>
      </c>
      <c r="B27" s="4" t="s">
        <v>9</v>
      </c>
      <c r="C27" s="4"/>
      <c r="D27" s="4"/>
      <c r="E27" s="4"/>
      <c r="F27" s="4"/>
    </row>
    <row r="28" spans="1:6" ht="14.25" customHeight="1" x14ac:dyDescent="0.35">
      <c r="A28" s="5"/>
      <c r="B28" s="3" t="s">
        <v>10</v>
      </c>
      <c r="C28" s="3"/>
      <c r="D28" s="3"/>
      <c r="E28" s="2" t="s">
        <v>247</v>
      </c>
      <c r="F28" s="2"/>
    </row>
    <row r="29" spans="1:6" ht="14.25" customHeight="1" x14ac:dyDescent="0.35">
      <c r="A29" s="5"/>
      <c r="B29" s="3" t="s">
        <v>12</v>
      </c>
      <c r="C29" s="3"/>
      <c r="D29" s="3"/>
      <c r="E29" s="2" t="s">
        <v>247</v>
      </c>
      <c r="F29" s="2"/>
    </row>
    <row r="30" spans="1:6" ht="14.25" customHeight="1" x14ac:dyDescent="0.35">
      <c r="A30" s="5"/>
      <c r="B30" s="3" t="s">
        <v>13</v>
      </c>
      <c r="C30" s="3"/>
      <c r="D30" s="3"/>
      <c r="E30" s="2" t="s">
        <v>247</v>
      </c>
      <c r="F30" s="2"/>
    </row>
    <row r="31" spans="1:6" ht="14.25" customHeight="1" x14ac:dyDescent="0.35">
      <c r="A31" s="5"/>
      <c r="B31" s="1" t="s">
        <v>14</v>
      </c>
      <c r="C31" s="1"/>
      <c r="D31" s="1"/>
      <c r="E31" s="2" t="s">
        <v>11</v>
      </c>
      <c r="F31" s="2"/>
    </row>
    <row r="32" spans="1:6" ht="14.25" customHeight="1" x14ac:dyDescent="0.35">
      <c r="A32" s="5"/>
      <c r="B32" s="3" t="s">
        <v>15</v>
      </c>
      <c r="C32" s="3"/>
      <c r="D32" s="3"/>
      <c r="E32" s="3"/>
      <c r="F32" s="3"/>
    </row>
    <row r="33" spans="1:6" ht="309" customHeight="1" x14ac:dyDescent="0.35">
      <c r="A33" s="20" t="s">
        <v>16</v>
      </c>
      <c r="B33" s="38" t="s">
        <v>251</v>
      </c>
      <c r="C33" s="38"/>
      <c r="D33" s="38"/>
      <c r="E33" s="38"/>
      <c r="F33" s="38"/>
    </row>
  </sheetData>
  <mergeCells count="25">
    <mergeCell ref="B33:F33"/>
    <mergeCell ref="A25:A26"/>
    <mergeCell ref="B25:F26"/>
    <mergeCell ref="A27:A32"/>
    <mergeCell ref="B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F32"/>
    <mergeCell ref="B8:F8"/>
    <mergeCell ref="A9:F9"/>
    <mergeCell ref="A10:A16"/>
    <mergeCell ref="B10:F16"/>
    <mergeCell ref="A17:A24"/>
    <mergeCell ref="B17:F24"/>
    <mergeCell ref="A2:F2"/>
    <mergeCell ref="B4:F4"/>
    <mergeCell ref="B5:F5"/>
    <mergeCell ref="B6:F6"/>
    <mergeCell ref="B7:F7"/>
  </mergeCells>
  <dataValidations count="2">
    <dataValidation type="list" allowBlank="1" showInputMessage="1" showErrorMessage="1" sqref="E28:F31" xr:uid="{00000000-0002-0000-0000-000000000000}">
      <formula1>"Oui,Non"</formula1>
      <formula2>0</formula2>
    </dataValidation>
    <dataValidation type="list" allowBlank="1" showInputMessage="1" showErrorMessage="1" sqref="B7:F7" xr:uid="{00000000-0002-0000-0000-000001000000}">
      <formula1>"100%,90%,80%,70%,60%,50%"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DDD"/>
  </sheetPr>
  <dimension ref="A1:Q211"/>
  <sheetViews>
    <sheetView topLeftCell="A179" zoomScale="80" zoomScaleNormal="80" workbookViewId="0">
      <selection activeCell="A3" sqref="A3"/>
    </sheetView>
  </sheetViews>
  <sheetFormatPr baseColWidth="10" defaultColWidth="11.453125" defaultRowHeight="14.5" x14ac:dyDescent="0.35"/>
  <cols>
    <col min="1" max="1" width="66.08984375" customWidth="1"/>
    <col min="4" max="6" width="11.453125" hidden="1"/>
    <col min="7" max="7" width="11.54296875" hidden="1" customWidth="1"/>
    <col min="8" max="9" width="11.453125" hidden="1"/>
    <col min="10" max="10" width="15.08984375" hidden="1" customWidth="1"/>
    <col min="11" max="11" width="18.453125" hidden="1" customWidth="1"/>
    <col min="12" max="16" width="11.453125" hidden="1"/>
    <col min="17" max="17" width="11.54296875" hidden="1" customWidth="1"/>
  </cols>
  <sheetData>
    <row r="1" spans="1:17" hidden="1" x14ac:dyDescent="0.35">
      <c r="B1" t="s">
        <v>17</v>
      </c>
      <c r="D1">
        <v>55.563499999999998</v>
      </c>
      <c r="E1">
        <f>313*D1/360*30</f>
        <v>1449.2812916666667</v>
      </c>
    </row>
    <row r="2" spans="1:17" hidden="1" x14ac:dyDescent="0.35"/>
    <row r="3" spans="1:17" x14ac:dyDescent="0.35">
      <c r="A3" s="21" t="s">
        <v>18</v>
      </c>
      <c r="B3" s="22" t="s">
        <v>19</v>
      </c>
      <c r="C3" s="22" t="s">
        <v>20</v>
      </c>
      <c r="D3" s="22" t="s">
        <v>21</v>
      </c>
      <c r="E3" s="22" t="s">
        <v>22</v>
      </c>
      <c r="F3" s="22" t="s">
        <v>23</v>
      </c>
      <c r="G3" s="22" t="s">
        <v>24</v>
      </c>
      <c r="H3" s="22" t="s">
        <v>25</v>
      </c>
      <c r="I3" s="22" t="s">
        <v>26</v>
      </c>
      <c r="J3" s="22" t="s">
        <v>27</v>
      </c>
      <c r="K3" s="22" t="s">
        <v>28</v>
      </c>
      <c r="L3" s="22" t="s">
        <v>29</v>
      </c>
      <c r="M3" s="22" t="s">
        <v>30</v>
      </c>
      <c r="N3" s="22" t="s">
        <v>31</v>
      </c>
      <c r="O3" s="22" t="s">
        <v>32</v>
      </c>
      <c r="P3" s="22" t="s">
        <v>33</v>
      </c>
      <c r="Q3" s="23" t="s">
        <v>34</v>
      </c>
    </row>
    <row r="4" spans="1:17" x14ac:dyDescent="0.35">
      <c r="A4" s="24" t="s">
        <v>35</v>
      </c>
      <c r="B4" s="25">
        <v>658</v>
      </c>
      <c r="C4" s="25">
        <v>100</v>
      </c>
      <c r="D4" s="26">
        <f t="shared" ref="D4:D35" si="0">($D$1*(B4/12)*C4)/100</f>
        <v>3046.7319166666666</v>
      </c>
      <c r="E4" s="26">
        <f t="shared" ref="E4:E35" si="1">IF(B4&gt;=313,D4,E1)*3/100</f>
        <v>91.401957499999995</v>
      </c>
      <c r="F4" s="26">
        <f t="shared" ref="F4:F35" si="2">IF(B4&lt;315,1457.52*C4/100-D4,0)</f>
        <v>0</v>
      </c>
      <c r="G4" s="26">
        <f t="shared" ref="G4:G35" si="3">SUM(D4:F4)</f>
        <v>3138.1338741666668</v>
      </c>
      <c r="H4" s="26">
        <f t="shared" ref="H4:H35" si="4">G4*0.75/100</f>
        <v>23.536004056250004</v>
      </c>
      <c r="I4" s="26">
        <f t="shared" ref="I4:I35" si="5">G4*0.3/100</f>
        <v>9.4144016224999998</v>
      </c>
      <c r="J4" s="26">
        <f t="shared" ref="J4:J35" si="6">IF(G4&lt;3170*(C4/100),G4*6.85/100,3170*(C4/100)*6.85/100)</f>
        <v>214.96217038041669</v>
      </c>
      <c r="K4" s="26">
        <f t="shared" ref="K4:K35" si="7">(G4*0.9825)*2.4/100</f>
        <v>73.997196752850002</v>
      </c>
      <c r="L4" s="26">
        <f t="shared" ref="L4:L35" si="8">(G4*0.9825)*5.1/100</f>
        <v>157.24404309980625</v>
      </c>
      <c r="M4" s="26">
        <f t="shared" ref="M4:M35" si="9">(G4*0.9825)*0.5/100</f>
        <v>15.41608265684375</v>
      </c>
      <c r="N4" s="26">
        <f t="shared" ref="N4:N35" si="10">IF(G4&lt;(3170*(C4/100)),(G4*2.64/100),3170*(C4/100)*2.64/100)</f>
        <v>82.846734278</v>
      </c>
      <c r="O4" s="26">
        <f t="shared" ref="O4:O35" si="11">IF((G4&gt;(3170*C4/100)),((G4-(3170*C4/100))*(6.58/100)),0)</f>
        <v>0</v>
      </c>
      <c r="P4" s="26">
        <f t="shared" ref="P4:P35" si="12">IF(((G4-(H4+I4+J4+N4+O4))&gt;1426.13),((G4-(H4+I4+J4+N4+O4))*1/100),0)</f>
        <v>28.073745638294998</v>
      </c>
      <c r="Q4" s="27">
        <f t="shared" ref="Q4:Q35" si="13">G4-SUM(H4:P4)</f>
        <v>2532.6434956817052</v>
      </c>
    </row>
    <row r="5" spans="1:17" x14ac:dyDescent="0.35">
      <c r="A5" s="28" t="s">
        <v>36</v>
      </c>
      <c r="B5" s="29">
        <v>734</v>
      </c>
      <c r="C5" s="29">
        <v>100</v>
      </c>
      <c r="D5" s="30">
        <f t="shared" si="0"/>
        <v>3398.6340833333325</v>
      </c>
      <c r="E5" s="30">
        <f t="shared" si="1"/>
        <v>101.95902249999997</v>
      </c>
      <c r="F5" s="30">
        <f t="shared" si="2"/>
        <v>0</v>
      </c>
      <c r="G5" s="30">
        <f t="shared" si="3"/>
        <v>3500.5931058333326</v>
      </c>
      <c r="H5" s="30">
        <f t="shared" si="4"/>
        <v>26.254448293749991</v>
      </c>
      <c r="I5" s="30">
        <f t="shared" si="5"/>
        <v>10.501779317499997</v>
      </c>
      <c r="J5" s="30">
        <f t="shared" si="6"/>
        <v>217.14500000000001</v>
      </c>
      <c r="K5" s="30">
        <f t="shared" si="7"/>
        <v>82.543985435549985</v>
      </c>
      <c r="L5" s="30">
        <f t="shared" si="8"/>
        <v>175.40596905054372</v>
      </c>
      <c r="M5" s="30">
        <f t="shared" si="9"/>
        <v>17.196663632406249</v>
      </c>
      <c r="N5" s="30">
        <f t="shared" si="10"/>
        <v>83.688000000000017</v>
      </c>
      <c r="O5" s="30">
        <f t="shared" si="11"/>
        <v>21.753026363833285</v>
      </c>
      <c r="P5" s="30">
        <f t="shared" si="12"/>
        <v>31.412508518582495</v>
      </c>
      <c r="Q5" s="31">
        <f t="shared" si="13"/>
        <v>2834.691725221167</v>
      </c>
    </row>
    <row r="6" spans="1:17" x14ac:dyDescent="0.35">
      <c r="A6" s="28" t="s">
        <v>37</v>
      </c>
      <c r="B6" s="29">
        <v>821</v>
      </c>
      <c r="C6" s="29">
        <v>100</v>
      </c>
      <c r="D6" s="30">
        <f t="shared" si="0"/>
        <v>3801.4694583333335</v>
      </c>
      <c r="E6" s="30">
        <f t="shared" si="1"/>
        <v>114.04408375000001</v>
      </c>
      <c r="F6" s="30">
        <f t="shared" si="2"/>
        <v>0</v>
      </c>
      <c r="G6" s="30">
        <f t="shared" si="3"/>
        <v>3915.5135420833335</v>
      </c>
      <c r="H6" s="30">
        <f t="shared" si="4"/>
        <v>29.366351565624999</v>
      </c>
      <c r="I6" s="30">
        <f t="shared" si="5"/>
        <v>11.746540626250001</v>
      </c>
      <c r="J6" s="30">
        <f t="shared" si="6"/>
        <v>217.14500000000001</v>
      </c>
      <c r="K6" s="30">
        <f t="shared" si="7"/>
        <v>92.32780932232501</v>
      </c>
      <c r="L6" s="30">
        <f t="shared" si="8"/>
        <v>196.19659480994062</v>
      </c>
      <c r="M6" s="30">
        <f t="shared" si="9"/>
        <v>19.234960275484376</v>
      </c>
      <c r="N6" s="30">
        <f t="shared" si="10"/>
        <v>83.688000000000017</v>
      </c>
      <c r="O6" s="30">
        <f t="shared" si="11"/>
        <v>49.054791069083343</v>
      </c>
      <c r="P6" s="30">
        <f t="shared" si="12"/>
        <v>35.24512858822375</v>
      </c>
      <c r="Q6" s="31">
        <f t="shared" si="13"/>
        <v>3181.5083658264016</v>
      </c>
    </row>
    <row r="7" spans="1:17" x14ac:dyDescent="0.35">
      <c r="A7" s="28" t="s">
        <v>38</v>
      </c>
      <c r="B7" s="29">
        <v>582</v>
      </c>
      <c r="C7" s="29">
        <v>100</v>
      </c>
      <c r="D7" s="30">
        <f t="shared" si="0"/>
        <v>2694.8297499999999</v>
      </c>
      <c r="E7" s="30">
        <f t="shared" si="1"/>
        <v>80.8448925</v>
      </c>
      <c r="F7" s="30">
        <f t="shared" si="2"/>
        <v>0</v>
      </c>
      <c r="G7" s="30">
        <f t="shared" si="3"/>
        <v>2775.6746424999997</v>
      </c>
      <c r="H7" s="30">
        <f t="shared" si="4"/>
        <v>20.817559818749995</v>
      </c>
      <c r="I7" s="30">
        <f t="shared" si="5"/>
        <v>8.3270239274999991</v>
      </c>
      <c r="J7" s="30">
        <f t="shared" si="6"/>
        <v>190.13371301124997</v>
      </c>
      <c r="K7" s="30">
        <f t="shared" si="7"/>
        <v>65.45040807014999</v>
      </c>
      <c r="L7" s="30">
        <f t="shared" si="8"/>
        <v>139.08211714906872</v>
      </c>
      <c r="M7" s="30">
        <f t="shared" si="9"/>
        <v>13.635501681281248</v>
      </c>
      <c r="N7" s="30">
        <f t="shared" si="10"/>
        <v>73.277810561999999</v>
      </c>
      <c r="O7" s="30">
        <f t="shared" si="11"/>
        <v>0</v>
      </c>
      <c r="P7" s="30">
        <f t="shared" si="12"/>
        <v>24.831185351804997</v>
      </c>
      <c r="Q7" s="31">
        <f t="shared" si="13"/>
        <v>2240.1193229281948</v>
      </c>
    </row>
    <row r="8" spans="1:17" x14ac:dyDescent="0.35">
      <c r="A8" s="28" t="s">
        <v>39</v>
      </c>
      <c r="B8" s="29">
        <v>658</v>
      </c>
      <c r="C8" s="29">
        <v>100</v>
      </c>
      <c r="D8" s="30">
        <f t="shared" si="0"/>
        <v>3046.7319166666666</v>
      </c>
      <c r="E8" s="30">
        <f t="shared" si="1"/>
        <v>91.401957499999995</v>
      </c>
      <c r="F8" s="30">
        <f t="shared" si="2"/>
        <v>0</v>
      </c>
      <c r="G8" s="30">
        <f t="shared" si="3"/>
        <v>3138.1338741666668</v>
      </c>
      <c r="H8" s="30">
        <f t="shared" si="4"/>
        <v>23.536004056250004</v>
      </c>
      <c r="I8" s="30">
        <f t="shared" si="5"/>
        <v>9.4144016224999998</v>
      </c>
      <c r="J8" s="30">
        <f t="shared" si="6"/>
        <v>214.96217038041669</v>
      </c>
      <c r="K8" s="30">
        <f t="shared" si="7"/>
        <v>73.997196752850002</v>
      </c>
      <c r="L8" s="30">
        <f t="shared" si="8"/>
        <v>157.24404309980625</v>
      </c>
      <c r="M8" s="30">
        <f t="shared" si="9"/>
        <v>15.41608265684375</v>
      </c>
      <c r="N8" s="30">
        <f t="shared" si="10"/>
        <v>82.846734278</v>
      </c>
      <c r="O8" s="30">
        <f t="shared" si="11"/>
        <v>0</v>
      </c>
      <c r="P8" s="30">
        <f t="shared" si="12"/>
        <v>28.073745638294998</v>
      </c>
      <c r="Q8" s="31">
        <f t="shared" si="13"/>
        <v>2532.6434956817052</v>
      </c>
    </row>
    <row r="9" spans="1:17" x14ac:dyDescent="0.35">
      <c r="A9" s="28" t="s">
        <v>40</v>
      </c>
      <c r="B9" s="29">
        <v>734</v>
      </c>
      <c r="C9" s="29">
        <v>100</v>
      </c>
      <c r="D9" s="30">
        <f t="shared" si="0"/>
        <v>3398.6340833333325</v>
      </c>
      <c r="E9" s="30">
        <f t="shared" si="1"/>
        <v>101.95902249999997</v>
      </c>
      <c r="F9" s="30">
        <f t="shared" si="2"/>
        <v>0</v>
      </c>
      <c r="G9" s="30">
        <f t="shared" si="3"/>
        <v>3500.5931058333326</v>
      </c>
      <c r="H9" s="30">
        <f t="shared" si="4"/>
        <v>26.254448293749991</v>
      </c>
      <c r="I9" s="30">
        <f t="shared" si="5"/>
        <v>10.501779317499997</v>
      </c>
      <c r="J9" s="30">
        <f t="shared" si="6"/>
        <v>217.14500000000001</v>
      </c>
      <c r="K9" s="30">
        <f t="shared" si="7"/>
        <v>82.543985435549985</v>
      </c>
      <c r="L9" s="30">
        <f t="shared" si="8"/>
        <v>175.40596905054372</v>
      </c>
      <c r="M9" s="30">
        <f t="shared" si="9"/>
        <v>17.196663632406249</v>
      </c>
      <c r="N9" s="30">
        <f t="shared" si="10"/>
        <v>83.688000000000017</v>
      </c>
      <c r="O9" s="30">
        <f t="shared" si="11"/>
        <v>21.753026363833285</v>
      </c>
      <c r="P9" s="30">
        <f t="shared" si="12"/>
        <v>31.412508518582495</v>
      </c>
      <c r="Q9" s="31">
        <f t="shared" si="13"/>
        <v>2834.691725221167</v>
      </c>
    </row>
    <row r="10" spans="1:17" x14ac:dyDescent="0.35">
      <c r="A10" s="28" t="s">
        <v>41</v>
      </c>
      <c r="B10" s="29">
        <v>783</v>
      </c>
      <c r="C10" s="29">
        <v>100</v>
      </c>
      <c r="D10" s="30">
        <f t="shared" si="0"/>
        <v>3625.5183749999997</v>
      </c>
      <c r="E10" s="30">
        <f t="shared" si="1"/>
        <v>108.76555124999999</v>
      </c>
      <c r="F10" s="30">
        <f t="shared" si="2"/>
        <v>0</v>
      </c>
      <c r="G10" s="30">
        <f t="shared" si="3"/>
        <v>3734.2839262499997</v>
      </c>
      <c r="H10" s="30">
        <f t="shared" si="4"/>
        <v>28.007129446874998</v>
      </c>
      <c r="I10" s="30">
        <f t="shared" si="5"/>
        <v>11.202851778749999</v>
      </c>
      <c r="J10" s="30">
        <f t="shared" si="6"/>
        <v>217.14500000000001</v>
      </c>
      <c r="K10" s="30">
        <f t="shared" si="7"/>
        <v>88.054414980974997</v>
      </c>
      <c r="L10" s="30">
        <f t="shared" si="8"/>
        <v>187.11563183457184</v>
      </c>
      <c r="M10" s="30">
        <f t="shared" si="9"/>
        <v>18.344669787703126</v>
      </c>
      <c r="N10" s="30">
        <f t="shared" si="10"/>
        <v>83.688000000000017</v>
      </c>
      <c r="O10" s="30">
        <f t="shared" si="11"/>
        <v>37.129882347249982</v>
      </c>
      <c r="P10" s="30">
        <f t="shared" si="12"/>
        <v>33.571110626771244</v>
      </c>
      <c r="Q10" s="31">
        <f t="shared" si="13"/>
        <v>3030.0252354471036</v>
      </c>
    </row>
    <row r="11" spans="1:17" x14ac:dyDescent="0.35">
      <c r="A11" s="28" t="s">
        <v>42</v>
      </c>
      <c r="B11" s="29">
        <v>821</v>
      </c>
      <c r="C11" s="29">
        <v>100</v>
      </c>
      <c r="D11" s="30">
        <f t="shared" si="0"/>
        <v>3801.4694583333335</v>
      </c>
      <c r="E11" s="30">
        <f t="shared" si="1"/>
        <v>114.04408375000001</v>
      </c>
      <c r="F11" s="30">
        <f t="shared" si="2"/>
        <v>0</v>
      </c>
      <c r="G11" s="30">
        <f t="shared" si="3"/>
        <v>3915.5135420833335</v>
      </c>
      <c r="H11" s="30">
        <f t="shared" si="4"/>
        <v>29.366351565624999</v>
      </c>
      <c r="I11" s="30">
        <f t="shared" si="5"/>
        <v>11.746540626250001</v>
      </c>
      <c r="J11" s="30">
        <f t="shared" si="6"/>
        <v>217.14500000000001</v>
      </c>
      <c r="K11" s="30">
        <f t="shared" si="7"/>
        <v>92.32780932232501</v>
      </c>
      <c r="L11" s="30">
        <f t="shared" si="8"/>
        <v>196.19659480994062</v>
      </c>
      <c r="M11" s="30">
        <f t="shared" si="9"/>
        <v>19.234960275484376</v>
      </c>
      <c r="N11" s="30">
        <f t="shared" si="10"/>
        <v>83.688000000000017</v>
      </c>
      <c r="O11" s="30">
        <f t="shared" si="11"/>
        <v>49.054791069083343</v>
      </c>
      <c r="P11" s="30">
        <f t="shared" si="12"/>
        <v>35.24512858822375</v>
      </c>
      <c r="Q11" s="31">
        <f t="shared" si="13"/>
        <v>3181.5083658264016</v>
      </c>
    </row>
    <row r="12" spans="1:17" x14ac:dyDescent="0.35">
      <c r="A12" s="28" t="s">
        <v>43</v>
      </c>
      <c r="B12" s="29">
        <v>412</v>
      </c>
      <c r="C12" s="29">
        <v>100</v>
      </c>
      <c r="D12" s="30">
        <f t="shared" si="0"/>
        <v>1907.6801666666665</v>
      </c>
      <c r="E12" s="30">
        <f t="shared" si="1"/>
        <v>57.23040499999999</v>
      </c>
      <c r="F12" s="30">
        <f t="shared" si="2"/>
        <v>0</v>
      </c>
      <c r="G12" s="30">
        <f t="shared" si="3"/>
        <v>1964.9105716666666</v>
      </c>
      <c r="H12" s="30">
        <f t="shared" si="4"/>
        <v>14.736829287499999</v>
      </c>
      <c r="I12" s="30">
        <f t="shared" si="5"/>
        <v>5.8947317149999989</v>
      </c>
      <c r="J12" s="30">
        <f t="shared" si="6"/>
        <v>134.59637415916666</v>
      </c>
      <c r="K12" s="30">
        <f t="shared" si="7"/>
        <v>46.332591279900001</v>
      </c>
      <c r="L12" s="30">
        <f t="shared" si="8"/>
        <v>98.456756469787493</v>
      </c>
      <c r="M12" s="30">
        <f t="shared" si="9"/>
        <v>9.6526231833124996</v>
      </c>
      <c r="N12" s="30">
        <f t="shared" si="10"/>
        <v>51.873639092000005</v>
      </c>
      <c r="O12" s="30">
        <f t="shared" si="11"/>
        <v>0</v>
      </c>
      <c r="P12" s="30">
        <f t="shared" si="12"/>
        <v>17.578089974129998</v>
      </c>
      <c r="Q12" s="31">
        <f t="shared" si="13"/>
        <v>1585.78893650587</v>
      </c>
    </row>
    <row r="13" spans="1:17" x14ac:dyDescent="0.35">
      <c r="A13" s="28" t="s">
        <v>44</v>
      </c>
      <c r="B13" s="29">
        <v>437</v>
      </c>
      <c r="C13" s="29">
        <v>100</v>
      </c>
      <c r="D13" s="30">
        <f t="shared" si="0"/>
        <v>2023.4374583333331</v>
      </c>
      <c r="E13" s="30">
        <f t="shared" si="1"/>
        <v>60.703123749999996</v>
      </c>
      <c r="F13" s="30">
        <f t="shared" si="2"/>
        <v>0</v>
      </c>
      <c r="G13" s="30">
        <f t="shared" si="3"/>
        <v>2084.1405820833329</v>
      </c>
      <c r="H13" s="30">
        <f t="shared" si="4"/>
        <v>15.631054365624996</v>
      </c>
      <c r="I13" s="30">
        <f t="shared" si="5"/>
        <v>6.2524217462499987</v>
      </c>
      <c r="J13" s="30">
        <f t="shared" si="6"/>
        <v>142.76362987270829</v>
      </c>
      <c r="K13" s="30">
        <f t="shared" si="7"/>
        <v>49.144034925524991</v>
      </c>
      <c r="L13" s="30">
        <f t="shared" si="8"/>
        <v>104.4310742167406</v>
      </c>
      <c r="M13" s="30">
        <f t="shared" si="9"/>
        <v>10.238340609484373</v>
      </c>
      <c r="N13" s="30">
        <f t="shared" si="10"/>
        <v>55.021311366999988</v>
      </c>
      <c r="O13" s="30">
        <f t="shared" si="11"/>
        <v>0</v>
      </c>
      <c r="P13" s="30">
        <f t="shared" si="12"/>
        <v>18.644721647317496</v>
      </c>
      <c r="Q13" s="31">
        <f t="shared" si="13"/>
        <v>1682.0139933326823</v>
      </c>
    </row>
    <row r="14" spans="1:17" x14ac:dyDescent="0.35">
      <c r="A14" s="28" t="s">
        <v>45</v>
      </c>
      <c r="B14" s="29">
        <v>464</v>
      </c>
      <c r="C14" s="29">
        <v>100</v>
      </c>
      <c r="D14" s="30">
        <f t="shared" si="0"/>
        <v>2148.4553333333333</v>
      </c>
      <c r="E14" s="30">
        <f t="shared" si="1"/>
        <v>64.453659999999999</v>
      </c>
      <c r="F14" s="30">
        <f t="shared" si="2"/>
        <v>0</v>
      </c>
      <c r="G14" s="30">
        <f t="shared" si="3"/>
        <v>2212.9089933333335</v>
      </c>
      <c r="H14" s="30">
        <f t="shared" si="4"/>
        <v>16.59681745</v>
      </c>
      <c r="I14" s="30">
        <f t="shared" si="5"/>
        <v>6.6387269800000004</v>
      </c>
      <c r="J14" s="30">
        <f t="shared" si="6"/>
        <v>151.58426604333334</v>
      </c>
      <c r="K14" s="30">
        <f t="shared" si="7"/>
        <v>52.180394062799998</v>
      </c>
      <c r="L14" s="30">
        <f t="shared" si="8"/>
        <v>110.88333738345</v>
      </c>
      <c r="M14" s="30">
        <f t="shared" si="9"/>
        <v>10.870915429750001</v>
      </c>
      <c r="N14" s="30">
        <f t="shared" si="10"/>
        <v>58.420797424</v>
      </c>
      <c r="O14" s="30">
        <f t="shared" si="11"/>
        <v>0</v>
      </c>
      <c r="P14" s="30">
        <f t="shared" si="12"/>
        <v>19.796683854360001</v>
      </c>
      <c r="Q14" s="31">
        <f t="shared" si="13"/>
        <v>1785.9370547056401</v>
      </c>
    </row>
    <row r="15" spans="1:17" x14ac:dyDescent="0.35">
      <c r="A15" s="28" t="s">
        <v>46</v>
      </c>
      <c r="B15" s="29">
        <v>492</v>
      </c>
      <c r="C15" s="29">
        <v>100</v>
      </c>
      <c r="D15" s="30">
        <f t="shared" si="0"/>
        <v>2278.1034999999997</v>
      </c>
      <c r="E15" s="30">
        <f t="shared" si="1"/>
        <v>68.343104999999994</v>
      </c>
      <c r="F15" s="30">
        <f t="shared" si="2"/>
        <v>0</v>
      </c>
      <c r="G15" s="30">
        <f t="shared" si="3"/>
        <v>2346.4466049999996</v>
      </c>
      <c r="H15" s="30">
        <f t="shared" si="4"/>
        <v>17.598349537499999</v>
      </c>
      <c r="I15" s="30">
        <f t="shared" si="5"/>
        <v>7.0393398149999982</v>
      </c>
      <c r="J15" s="30">
        <f t="shared" si="6"/>
        <v>160.73159244249996</v>
      </c>
      <c r="K15" s="30">
        <f t="shared" si="7"/>
        <v>55.329210945899995</v>
      </c>
      <c r="L15" s="30">
        <f t="shared" si="8"/>
        <v>117.57457326003748</v>
      </c>
      <c r="M15" s="30">
        <f t="shared" si="9"/>
        <v>11.5269189470625</v>
      </c>
      <c r="N15" s="30">
        <f t="shared" si="10"/>
        <v>61.94619037199999</v>
      </c>
      <c r="O15" s="30">
        <f t="shared" si="11"/>
        <v>0</v>
      </c>
      <c r="P15" s="30">
        <f t="shared" si="12"/>
        <v>20.991311328329999</v>
      </c>
      <c r="Q15" s="31">
        <f t="shared" si="13"/>
        <v>1893.7091183516698</v>
      </c>
    </row>
    <row r="16" spans="1:17" x14ac:dyDescent="0.35">
      <c r="A16" s="28" t="s">
        <v>47</v>
      </c>
      <c r="B16" s="29">
        <v>514</v>
      </c>
      <c r="C16" s="29">
        <v>100</v>
      </c>
      <c r="D16" s="30">
        <f t="shared" si="0"/>
        <v>2379.9699166666669</v>
      </c>
      <c r="E16" s="30">
        <f t="shared" si="1"/>
        <v>71.399097500000011</v>
      </c>
      <c r="F16" s="30">
        <f t="shared" si="2"/>
        <v>0</v>
      </c>
      <c r="G16" s="30">
        <f t="shared" si="3"/>
        <v>2451.3690141666671</v>
      </c>
      <c r="H16" s="30">
        <f t="shared" si="4"/>
        <v>18.385267606250004</v>
      </c>
      <c r="I16" s="30">
        <f t="shared" si="5"/>
        <v>7.3541070425000008</v>
      </c>
      <c r="J16" s="30">
        <f t="shared" si="6"/>
        <v>167.91877747041667</v>
      </c>
      <c r="K16" s="30">
        <f t="shared" si="7"/>
        <v>57.803281354050014</v>
      </c>
      <c r="L16" s="30">
        <f t="shared" si="8"/>
        <v>122.83197287735628</v>
      </c>
      <c r="M16" s="30">
        <f t="shared" si="9"/>
        <v>12.042350282093754</v>
      </c>
      <c r="N16" s="30">
        <f t="shared" si="10"/>
        <v>64.71614197400001</v>
      </c>
      <c r="O16" s="30">
        <f t="shared" si="11"/>
        <v>0</v>
      </c>
      <c r="P16" s="30">
        <f t="shared" si="12"/>
        <v>21.929947200735004</v>
      </c>
      <c r="Q16" s="31">
        <f t="shared" si="13"/>
        <v>1978.3871683592652</v>
      </c>
    </row>
    <row r="17" spans="1:17" x14ac:dyDescent="0.35">
      <c r="A17" s="28" t="s">
        <v>48</v>
      </c>
      <c r="B17" s="29">
        <v>550</v>
      </c>
      <c r="C17" s="29">
        <v>100</v>
      </c>
      <c r="D17" s="30">
        <f t="shared" si="0"/>
        <v>2546.6604166666666</v>
      </c>
      <c r="E17" s="30">
        <f t="shared" si="1"/>
        <v>76.399812499999996</v>
      </c>
      <c r="F17" s="30">
        <f t="shared" si="2"/>
        <v>0</v>
      </c>
      <c r="G17" s="30">
        <f t="shared" si="3"/>
        <v>2623.0602291666664</v>
      </c>
      <c r="H17" s="30">
        <f t="shared" si="4"/>
        <v>19.672951718749999</v>
      </c>
      <c r="I17" s="30">
        <f t="shared" si="5"/>
        <v>7.8691806874999983</v>
      </c>
      <c r="J17" s="30">
        <f t="shared" si="6"/>
        <v>179.67962569791663</v>
      </c>
      <c r="K17" s="30">
        <f t="shared" si="7"/>
        <v>61.851760203749997</v>
      </c>
      <c r="L17" s="30">
        <f t="shared" si="8"/>
        <v>131.43499043296873</v>
      </c>
      <c r="M17" s="30">
        <f t="shared" si="9"/>
        <v>12.88578337578125</v>
      </c>
      <c r="N17" s="30">
        <f t="shared" si="10"/>
        <v>69.248790049999997</v>
      </c>
      <c r="O17" s="30">
        <f t="shared" si="11"/>
        <v>0</v>
      </c>
      <c r="P17" s="30">
        <f t="shared" si="12"/>
        <v>23.465896810124995</v>
      </c>
      <c r="Q17" s="31">
        <f t="shared" si="13"/>
        <v>2116.9512501898748</v>
      </c>
    </row>
    <row r="18" spans="1:17" x14ac:dyDescent="0.35">
      <c r="A18" s="28" t="s">
        <v>49</v>
      </c>
      <c r="B18" s="29">
        <v>582</v>
      </c>
      <c r="C18" s="29">
        <v>100</v>
      </c>
      <c r="D18" s="30">
        <f t="shared" si="0"/>
        <v>2694.8297499999999</v>
      </c>
      <c r="E18" s="30">
        <f t="shared" si="1"/>
        <v>80.8448925</v>
      </c>
      <c r="F18" s="30">
        <f t="shared" si="2"/>
        <v>0</v>
      </c>
      <c r="G18" s="30">
        <f t="shared" si="3"/>
        <v>2775.6746424999997</v>
      </c>
      <c r="H18" s="30">
        <f t="shared" si="4"/>
        <v>20.817559818749995</v>
      </c>
      <c r="I18" s="30">
        <f t="shared" si="5"/>
        <v>8.3270239274999991</v>
      </c>
      <c r="J18" s="30">
        <f t="shared" si="6"/>
        <v>190.13371301124997</v>
      </c>
      <c r="K18" s="30">
        <f t="shared" si="7"/>
        <v>65.45040807014999</v>
      </c>
      <c r="L18" s="30">
        <f t="shared" si="8"/>
        <v>139.08211714906872</v>
      </c>
      <c r="M18" s="30">
        <f t="shared" si="9"/>
        <v>13.635501681281248</v>
      </c>
      <c r="N18" s="30">
        <f t="shared" si="10"/>
        <v>73.277810561999999</v>
      </c>
      <c r="O18" s="30">
        <f t="shared" si="11"/>
        <v>0</v>
      </c>
      <c r="P18" s="30">
        <f t="shared" si="12"/>
        <v>24.831185351804997</v>
      </c>
      <c r="Q18" s="31">
        <f t="shared" si="13"/>
        <v>2240.1193229281948</v>
      </c>
    </row>
    <row r="19" spans="1:17" x14ac:dyDescent="0.35">
      <c r="A19" s="28" t="s">
        <v>50</v>
      </c>
      <c r="B19" s="29">
        <v>619</v>
      </c>
      <c r="C19" s="29">
        <v>100</v>
      </c>
      <c r="D19" s="30">
        <f t="shared" si="0"/>
        <v>2866.1505416666669</v>
      </c>
      <c r="E19" s="30">
        <f t="shared" si="1"/>
        <v>85.984516250000013</v>
      </c>
      <c r="F19" s="30">
        <f t="shared" si="2"/>
        <v>0</v>
      </c>
      <c r="G19" s="30">
        <f t="shared" si="3"/>
        <v>2952.1350579166669</v>
      </c>
      <c r="H19" s="30">
        <f t="shared" si="4"/>
        <v>22.141012934375002</v>
      </c>
      <c r="I19" s="30">
        <f t="shared" si="5"/>
        <v>8.8564051737499998</v>
      </c>
      <c r="J19" s="30">
        <f t="shared" si="6"/>
        <v>202.22125146729167</v>
      </c>
      <c r="K19" s="30">
        <f t="shared" si="7"/>
        <v>69.611344665675006</v>
      </c>
      <c r="L19" s="30">
        <f t="shared" si="8"/>
        <v>147.92410741455939</v>
      </c>
      <c r="M19" s="30">
        <f t="shared" si="9"/>
        <v>14.502363472015627</v>
      </c>
      <c r="N19" s="30">
        <f t="shared" si="10"/>
        <v>77.936365529000014</v>
      </c>
      <c r="O19" s="30">
        <f t="shared" si="11"/>
        <v>0</v>
      </c>
      <c r="P19" s="30">
        <f t="shared" si="12"/>
        <v>26.409800228122503</v>
      </c>
      <c r="Q19" s="31">
        <f t="shared" si="13"/>
        <v>2382.5324070318775</v>
      </c>
    </row>
    <row r="20" spans="1:17" x14ac:dyDescent="0.35">
      <c r="A20" s="28" t="s">
        <v>51</v>
      </c>
      <c r="B20" s="29">
        <v>658</v>
      </c>
      <c r="C20" s="29">
        <v>100</v>
      </c>
      <c r="D20" s="30">
        <f t="shared" si="0"/>
        <v>3046.7319166666666</v>
      </c>
      <c r="E20" s="30">
        <f t="shared" si="1"/>
        <v>91.401957499999995</v>
      </c>
      <c r="F20" s="30">
        <f t="shared" si="2"/>
        <v>0</v>
      </c>
      <c r="G20" s="30">
        <f t="shared" si="3"/>
        <v>3138.1338741666668</v>
      </c>
      <c r="H20" s="30">
        <f t="shared" si="4"/>
        <v>23.536004056250004</v>
      </c>
      <c r="I20" s="30">
        <f t="shared" si="5"/>
        <v>9.4144016224999998</v>
      </c>
      <c r="J20" s="30">
        <f t="shared" si="6"/>
        <v>214.96217038041669</v>
      </c>
      <c r="K20" s="30">
        <f t="shared" si="7"/>
        <v>73.997196752850002</v>
      </c>
      <c r="L20" s="30">
        <f t="shared" si="8"/>
        <v>157.24404309980625</v>
      </c>
      <c r="M20" s="30">
        <f t="shared" si="9"/>
        <v>15.41608265684375</v>
      </c>
      <c r="N20" s="30">
        <f t="shared" si="10"/>
        <v>82.846734278</v>
      </c>
      <c r="O20" s="30">
        <f t="shared" si="11"/>
        <v>0</v>
      </c>
      <c r="P20" s="30">
        <f t="shared" si="12"/>
        <v>28.073745638294998</v>
      </c>
      <c r="Q20" s="31">
        <f t="shared" si="13"/>
        <v>2532.6434956817052</v>
      </c>
    </row>
    <row r="21" spans="1:17" x14ac:dyDescent="0.35">
      <c r="A21" s="28" t="s">
        <v>52</v>
      </c>
      <c r="B21" s="29">
        <v>686</v>
      </c>
      <c r="C21" s="29">
        <v>100</v>
      </c>
      <c r="D21" s="30">
        <f t="shared" si="0"/>
        <v>3176.380083333333</v>
      </c>
      <c r="E21" s="30">
        <f t="shared" si="1"/>
        <v>95.29140249999999</v>
      </c>
      <c r="F21" s="30">
        <f t="shared" si="2"/>
        <v>0</v>
      </c>
      <c r="G21" s="30">
        <f t="shared" si="3"/>
        <v>3271.671485833333</v>
      </c>
      <c r="H21" s="30">
        <f t="shared" si="4"/>
        <v>24.53753614375</v>
      </c>
      <c r="I21" s="30">
        <f t="shared" si="5"/>
        <v>9.8150144574999985</v>
      </c>
      <c r="J21" s="30">
        <f t="shared" si="6"/>
        <v>217.14500000000001</v>
      </c>
      <c r="K21" s="30">
        <f t="shared" si="7"/>
        <v>77.146013635949998</v>
      </c>
      <c r="L21" s="30">
        <f t="shared" si="8"/>
        <v>163.93527897639376</v>
      </c>
      <c r="M21" s="30">
        <f t="shared" si="9"/>
        <v>16.072086174156251</v>
      </c>
      <c r="N21" s="30">
        <f t="shared" si="10"/>
        <v>83.688000000000017</v>
      </c>
      <c r="O21" s="30">
        <f t="shared" si="11"/>
        <v>6.6899837678333114</v>
      </c>
      <c r="P21" s="30">
        <f t="shared" si="12"/>
        <v>29.2979595146425</v>
      </c>
      <c r="Q21" s="31">
        <f t="shared" si="13"/>
        <v>2643.3446131631072</v>
      </c>
    </row>
    <row r="22" spans="1:17" x14ac:dyDescent="0.35">
      <c r="A22" s="28" t="s">
        <v>53</v>
      </c>
      <c r="B22" s="29">
        <v>713</v>
      </c>
      <c r="C22" s="29">
        <v>100</v>
      </c>
      <c r="D22" s="30">
        <f t="shared" si="0"/>
        <v>3301.397958333333</v>
      </c>
      <c r="E22" s="30">
        <f t="shared" si="1"/>
        <v>99.041938749999986</v>
      </c>
      <c r="F22" s="30">
        <f t="shared" si="2"/>
        <v>0</v>
      </c>
      <c r="G22" s="30">
        <f t="shared" si="3"/>
        <v>3400.4398970833331</v>
      </c>
      <c r="H22" s="30">
        <f t="shared" si="4"/>
        <v>25.503299228124998</v>
      </c>
      <c r="I22" s="30">
        <f t="shared" si="5"/>
        <v>10.201319691249999</v>
      </c>
      <c r="J22" s="30">
        <f t="shared" si="6"/>
        <v>217.14500000000001</v>
      </c>
      <c r="K22" s="30">
        <f t="shared" si="7"/>
        <v>80.182372773224998</v>
      </c>
      <c r="L22" s="30">
        <f t="shared" si="8"/>
        <v>170.3875421431031</v>
      </c>
      <c r="M22" s="30">
        <f t="shared" si="9"/>
        <v>16.704660994421875</v>
      </c>
      <c r="N22" s="30">
        <f t="shared" si="10"/>
        <v>83.688000000000017</v>
      </c>
      <c r="O22" s="30">
        <f t="shared" si="11"/>
        <v>15.162945228083318</v>
      </c>
      <c r="P22" s="30">
        <f t="shared" si="12"/>
        <v>30.487393329358746</v>
      </c>
      <c r="Q22" s="31">
        <f t="shared" si="13"/>
        <v>2750.9773636957661</v>
      </c>
    </row>
    <row r="23" spans="1:17" x14ac:dyDescent="0.35">
      <c r="A23" s="28" t="s">
        <v>54</v>
      </c>
      <c r="B23" s="29">
        <v>696</v>
      </c>
      <c r="C23" s="29">
        <v>100</v>
      </c>
      <c r="D23" s="30">
        <f t="shared" si="0"/>
        <v>3222.683</v>
      </c>
      <c r="E23" s="30">
        <f t="shared" si="1"/>
        <v>96.680489999999992</v>
      </c>
      <c r="F23" s="30">
        <f t="shared" si="2"/>
        <v>0</v>
      </c>
      <c r="G23" s="30">
        <f t="shared" si="3"/>
        <v>3319.3634900000002</v>
      </c>
      <c r="H23" s="30">
        <f t="shared" si="4"/>
        <v>24.895226175000001</v>
      </c>
      <c r="I23" s="30">
        <f t="shared" si="5"/>
        <v>9.9580904700000001</v>
      </c>
      <c r="J23" s="30">
        <f t="shared" si="6"/>
        <v>217.14500000000001</v>
      </c>
      <c r="K23" s="30">
        <f t="shared" si="7"/>
        <v>78.270591094200014</v>
      </c>
      <c r="L23" s="30">
        <f t="shared" si="8"/>
        <v>166.325006075175</v>
      </c>
      <c r="M23" s="30">
        <f t="shared" si="9"/>
        <v>16.306373144625002</v>
      </c>
      <c r="N23" s="30">
        <f t="shared" si="10"/>
        <v>83.688000000000017</v>
      </c>
      <c r="O23" s="30">
        <f t="shared" si="11"/>
        <v>9.8281176420000111</v>
      </c>
      <c r="P23" s="30">
        <f t="shared" si="12"/>
        <v>29.738490557130003</v>
      </c>
      <c r="Q23" s="31">
        <f t="shared" si="13"/>
        <v>2683.2085948418699</v>
      </c>
    </row>
    <row r="24" spans="1:17" x14ac:dyDescent="0.35">
      <c r="A24" s="28" t="s">
        <v>55</v>
      </c>
      <c r="B24" s="29">
        <v>729</v>
      </c>
      <c r="C24" s="29">
        <v>100</v>
      </c>
      <c r="D24" s="30">
        <f t="shared" si="0"/>
        <v>3375.4826249999996</v>
      </c>
      <c r="E24" s="30">
        <f t="shared" si="1"/>
        <v>101.26447874999998</v>
      </c>
      <c r="F24" s="30">
        <f t="shared" si="2"/>
        <v>0</v>
      </c>
      <c r="G24" s="30">
        <f t="shared" si="3"/>
        <v>3476.7471037499995</v>
      </c>
      <c r="H24" s="30">
        <f t="shared" si="4"/>
        <v>26.075603278124994</v>
      </c>
      <c r="I24" s="30">
        <f t="shared" si="5"/>
        <v>10.430241311249997</v>
      </c>
      <c r="J24" s="30">
        <f t="shared" si="6"/>
        <v>217.14500000000001</v>
      </c>
      <c r="K24" s="30">
        <f t="shared" si="7"/>
        <v>81.981696706424998</v>
      </c>
      <c r="L24" s="30">
        <f t="shared" si="8"/>
        <v>174.21110550115307</v>
      </c>
      <c r="M24" s="30">
        <f t="shared" si="9"/>
        <v>17.079520147171873</v>
      </c>
      <c r="N24" s="30">
        <f t="shared" si="10"/>
        <v>83.688000000000017</v>
      </c>
      <c r="O24" s="30">
        <f t="shared" si="11"/>
        <v>20.183959426749965</v>
      </c>
      <c r="P24" s="30">
        <f t="shared" si="12"/>
        <v>31.192242997338745</v>
      </c>
      <c r="Q24" s="31">
        <f t="shared" si="13"/>
        <v>2814.7597343817861</v>
      </c>
    </row>
    <row r="25" spans="1:17" x14ac:dyDescent="0.35">
      <c r="A25" s="28" t="s">
        <v>56</v>
      </c>
      <c r="B25" s="29">
        <v>760</v>
      </c>
      <c r="C25" s="29">
        <v>100</v>
      </c>
      <c r="D25" s="30">
        <f t="shared" si="0"/>
        <v>3519.0216666666661</v>
      </c>
      <c r="E25" s="30">
        <f t="shared" si="1"/>
        <v>105.57064999999999</v>
      </c>
      <c r="F25" s="30">
        <f t="shared" si="2"/>
        <v>0</v>
      </c>
      <c r="G25" s="30">
        <f t="shared" si="3"/>
        <v>3624.5923166666662</v>
      </c>
      <c r="H25" s="30">
        <f t="shared" si="4"/>
        <v>27.184442375</v>
      </c>
      <c r="I25" s="30">
        <f t="shared" si="5"/>
        <v>10.87377695</v>
      </c>
      <c r="J25" s="30">
        <f t="shared" si="6"/>
        <v>217.14500000000001</v>
      </c>
      <c r="K25" s="30">
        <f t="shared" si="7"/>
        <v>85.467886826999987</v>
      </c>
      <c r="L25" s="30">
        <f t="shared" si="8"/>
        <v>181.61925950737495</v>
      </c>
      <c r="M25" s="30">
        <f t="shared" si="9"/>
        <v>17.805809755624999</v>
      </c>
      <c r="N25" s="30">
        <f t="shared" si="10"/>
        <v>83.688000000000017</v>
      </c>
      <c r="O25" s="30">
        <f t="shared" si="11"/>
        <v>29.912174436666636</v>
      </c>
      <c r="P25" s="30">
        <f t="shared" si="12"/>
        <v>32.557889229049998</v>
      </c>
      <c r="Q25" s="31">
        <f t="shared" si="13"/>
        <v>2938.3380775859496</v>
      </c>
    </row>
    <row r="26" spans="1:17" x14ac:dyDescent="0.35">
      <c r="A26" s="28" t="s">
        <v>57</v>
      </c>
      <c r="B26" s="29">
        <v>783</v>
      </c>
      <c r="C26" s="29">
        <v>100</v>
      </c>
      <c r="D26" s="30">
        <f t="shared" si="0"/>
        <v>3625.5183749999997</v>
      </c>
      <c r="E26" s="30">
        <f t="shared" si="1"/>
        <v>108.76555124999999</v>
      </c>
      <c r="F26" s="30">
        <f t="shared" si="2"/>
        <v>0</v>
      </c>
      <c r="G26" s="30">
        <f t="shared" si="3"/>
        <v>3734.2839262499997</v>
      </c>
      <c r="H26" s="30">
        <f t="shared" si="4"/>
        <v>28.007129446874998</v>
      </c>
      <c r="I26" s="30">
        <f t="shared" si="5"/>
        <v>11.202851778749999</v>
      </c>
      <c r="J26" s="30">
        <f t="shared" si="6"/>
        <v>217.14500000000001</v>
      </c>
      <c r="K26" s="30">
        <f t="shared" si="7"/>
        <v>88.054414980974997</v>
      </c>
      <c r="L26" s="30">
        <f t="shared" si="8"/>
        <v>187.11563183457184</v>
      </c>
      <c r="M26" s="30">
        <f t="shared" si="9"/>
        <v>18.344669787703126</v>
      </c>
      <c r="N26" s="30">
        <f t="shared" si="10"/>
        <v>83.688000000000017</v>
      </c>
      <c r="O26" s="30">
        <f t="shared" si="11"/>
        <v>37.129882347249982</v>
      </c>
      <c r="P26" s="30">
        <f t="shared" si="12"/>
        <v>33.571110626771244</v>
      </c>
      <c r="Q26" s="31">
        <f t="shared" si="13"/>
        <v>3030.0252354471036</v>
      </c>
    </row>
    <row r="27" spans="1:17" x14ac:dyDescent="0.35">
      <c r="A27" s="28" t="s">
        <v>58</v>
      </c>
      <c r="B27" s="29">
        <v>555</v>
      </c>
      <c r="C27" s="29">
        <v>100</v>
      </c>
      <c r="D27" s="30">
        <f t="shared" si="0"/>
        <v>2569.8118749999999</v>
      </c>
      <c r="E27" s="30">
        <f t="shared" si="1"/>
        <v>77.094356250000004</v>
      </c>
      <c r="F27" s="30">
        <f t="shared" si="2"/>
        <v>0</v>
      </c>
      <c r="G27" s="30">
        <f t="shared" si="3"/>
        <v>2646.90623125</v>
      </c>
      <c r="H27" s="30">
        <f t="shared" si="4"/>
        <v>19.851796734375</v>
      </c>
      <c r="I27" s="30">
        <f t="shared" si="5"/>
        <v>7.9407186937500001</v>
      </c>
      <c r="J27" s="30">
        <f t="shared" si="6"/>
        <v>181.313076840625</v>
      </c>
      <c r="K27" s="30">
        <f t="shared" si="7"/>
        <v>62.414048932875005</v>
      </c>
      <c r="L27" s="30">
        <f t="shared" si="8"/>
        <v>132.62985398235938</v>
      </c>
      <c r="M27" s="30">
        <f t="shared" si="9"/>
        <v>13.002926861015625</v>
      </c>
      <c r="N27" s="30">
        <f t="shared" si="10"/>
        <v>69.878324504999995</v>
      </c>
      <c r="O27" s="30">
        <f t="shared" si="11"/>
        <v>0</v>
      </c>
      <c r="P27" s="30">
        <f t="shared" si="12"/>
        <v>23.679223144762499</v>
      </c>
      <c r="Q27" s="31">
        <f t="shared" si="13"/>
        <v>2136.1962615552375</v>
      </c>
    </row>
    <row r="28" spans="1:17" x14ac:dyDescent="0.35">
      <c r="A28" s="28" t="s">
        <v>59</v>
      </c>
      <c r="B28" s="29">
        <v>582</v>
      </c>
      <c r="C28" s="29">
        <v>100</v>
      </c>
      <c r="D28" s="30">
        <f t="shared" si="0"/>
        <v>2694.8297499999999</v>
      </c>
      <c r="E28" s="30">
        <f t="shared" si="1"/>
        <v>80.8448925</v>
      </c>
      <c r="F28" s="30">
        <f t="shared" si="2"/>
        <v>0</v>
      </c>
      <c r="G28" s="30">
        <f t="shared" si="3"/>
        <v>2775.6746424999997</v>
      </c>
      <c r="H28" s="30">
        <f t="shared" si="4"/>
        <v>20.817559818749995</v>
      </c>
      <c r="I28" s="30">
        <f t="shared" si="5"/>
        <v>8.3270239274999991</v>
      </c>
      <c r="J28" s="30">
        <f t="shared" si="6"/>
        <v>190.13371301124997</v>
      </c>
      <c r="K28" s="30">
        <f t="shared" si="7"/>
        <v>65.45040807014999</v>
      </c>
      <c r="L28" s="30">
        <f t="shared" si="8"/>
        <v>139.08211714906872</v>
      </c>
      <c r="M28" s="30">
        <f t="shared" si="9"/>
        <v>13.635501681281248</v>
      </c>
      <c r="N28" s="30">
        <f t="shared" si="10"/>
        <v>73.277810561999999</v>
      </c>
      <c r="O28" s="30">
        <f t="shared" si="11"/>
        <v>0</v>
      </c>
      <c r="P28" s="30">
        <f t="shared" si="12"/>
        <v>24.831185351804997</v>
      </c>
      <c r="Q28" s="31">
        <f t="shared" si="13"/>
        <v>2240.1193229281948</v>
      </c>
    </row>
    <row r="29" spans="1:17" x14ac:dyDescent="0.35">
      <c r="A29" s="28" t="s">
        <v>60</v>
      </c>
      <c r="B29" s="29">
        <v>612</v>
      </c>
      <c r="C29" s="29">
        <v>100</v>
      </c>
      <c r="D29" s="30">
        <f t="shared" si="0"/>
        <v>2833.7384999999999</v>
      </c>
      <c r="E29" s="30">
        <f t="shared" si="1"/>
        <v>85.012155000000007</v>
      </c>
      <c r="F29" s="30">
        <f t="shared" si="2"/>
        <v>0</v>
      </c>
      <c r="G29" s="30">
        <f t="shared" si="3"/>
        <v>2918.7506549999998</v>
      </c>
      <c r="H29" s="30">
        <f t="shared" si="4"/>
        <v>21.8906299125</v>
      </c>
      <c r="I29" s="30">
        <f t="shared" si="5"/>
        <v>8.7562519649999988</v>
      </c>
      <c r="J29" s="30">
        <f t="shared" si="6"/>
        <v>199.93441986749997</v>
      </c>
      <c r="K29" s="30">
        <f t="shared" si="7"/>
        <v>68.824140444899996</v>
      </c>
      <c r="L29" s="30">
        <f t="shared" si="8"/>
        <v>146.25129844541249</v>
      </c>
      <c r="M29" s="30">
        <f t="shared" si="9"/>
        <v>14.338362592687499</v>
      </c>
      <c r="N29" s="30">
        <f t="shared" si="10"/>
        <v>77.055017292000002</v>
      </c>
      <c r="O29" s="30">
        <f t="shared" si="11"/>
        <v>0</v>
      </c>
      <c r="P29" s="30">
        <f t="shared" si="12"/>
        <v>26.111143359629999</v>
      </c>
      <c r="Q29" s="31">
        <f t="shared" si="13"/>
        <v>2355.5893911203698</v>
      </c>
    </row>
    <row r="30" spans="1:17" x14ac:dyDescent="0.35">
      <c r="A30" s="28" t="s">
        <v>61</v>
      </c>
      <c r="B30" s="29">
        <v>642</v>
      </c>
      <c r="C30" s="29">
        <v>100</v>
      </c>
      <c r="D30" s="30">
        <f t="shared" si="0"/>
        <v>2972.64725</v>
      </c>
      <c r="E30" s="30">
        <f t="shared" si="1"/>
        <v>89.1794175</v>
      </c>
      <c r="F30" s="30">
        <f t="shared" si="2"/>
        <v>0</v>
      </c>
      <c r="G30" s="30">
        <f t="shared" si="3"/>
        <v>3061.8266675</v>
      </c>
      <c r="H30" s="30">
        <f t="shared" si="4"/>
        <v>22.963700006250001</v>
      </c>
      <c r="I30" s="30">
        <f t="shared" si="5"/>
        <v>9.1854800025000003</v>
      </c>
      <c r="J30" s="30">
        <f t="shared" si="6"/>
        <v>209.73512672375</v>
      </c>
      <c r="K30" s="30">
        <f t="shared" si="7"/>
        <v>72.197872819650001</v>
      </c>
      <c r="L30" s="30">
        <f t="shared" si="8"/>
        <v>153.42047974175625</v>
      </c>
      <c r="M30" s="30">
        <f t="shared" si="9"/>
        <v>15.04122350409375</v>
      </c>
      <c r="N30" s="30">
        <f t="shared" si="10"/>
        <v>80.832224022000005</v>
      </c>
      <c r="O30" s="30">
        <f t="shared" si="11"/>
        <v>0</v>
      </c>
      <c r="P30" s="30">
        <f t="shared" si="12"/>
        <v>27.391101367454997</v>
      </c>
      <c r="Q30" s="31">
        <f t="shared" si="13"/>
        <v>2471.0594593125452</v>
      </c>
    </row>
    <row r="31" spans="1:17" x14ac:dyDescent="0.35">
      <c r="A31" s="28" t="s">
        <v>62</v>
      </c>
      <c r="B31" s="29">
        <v>673</v>
      </c>
      <c r="C31" s="29">
        <v>100</v>
      </c>
      <c r="D31" s="30">
        <f t="shared" si="0"/>
        <v>3116.1862916666669</v>
      </c>
      <c r="E31" s="30">
        <f t="shared" si="1"/>
        <v>93.485588750000005</v>
      </c>
      <c r="F31" s="30">
        <f t="shared" si="2"/>
        <v>0</v>
      </c>
      <c r="G31" s="30">
        <f t="shared" si="3"/>
        <v>3209.6718804166667</v>
      </c>
      <c r="H31" s="30">
        <f t="shared" si="4"/>
        <v>24.072539103124999</v>
      </c>
      <c r="I31" s="30">
        <f t="shared" si="5"/>
        <v>9.6290156412499996</v>
      </c>
      <c r="J31" s="30">
        <f t="shared" si="6"/>
        <v>217.14500000000001</v>
      </c>
      <c r="K31" s="30">
        <f t="shared" si="7"/>
        <v>75.684062940225004</v>
      </c>
      <c r="L31" s="30">
        <f t="shared" si="8"/>
        <v>160.82863374797813</v>
      </c>
      <c r="M31" s="30">
        <f t="shared" si="9"/>
        <v>15.767513112546876</v>
      </c>
      <c r="N31" s="30">
        <f t="shared" si="10"/>
        <v>83.688000000000017</v>
      </c>
      <c r="O31" s="30">
        <f t="shared" si="11"/>
        <v>2.6104097314166674</v>
      </c>
      <c r="P31" s="30">
        <f t="shared" si="12"/>
        <v>28.72526915940875</v>
      </c>
      <c r="Q31" s="31">
        <f t="shared" si="13"/>
        <v>2591.5214369807163</v>
      </c>
    </row>
    <row r="32" spans="1:17" x14ac:dyDescent="0.35">
      <c r="A32" s="28" t="s">
        <v>63</v>
      </c>
      <c r="B32" s="29">
        <v>370</v>
      </c>
      <c r="C32" s="29">
        <v>100</v>
      </c>
      <c r="D32" s="30">
        <f t="shared" si="0"/>
        <v>1713.2079166666665</v>
      </c>
      <c r="E32" s="30">
        <f t="shared" si="1"/>
        <v>51.396237499999998</v>
      </c>
      <c r="F32" s="30">
        <f t="shared" si="2"/>
        <v>0</v>
      </c>
      <c r="G32" s="30">
        <f t="shared" si="3"/>
        <v>1764.6041541666666</v>
      </c>
      <c r="H32" s="30">
        <f t="shared" si="4"/>
        <v>13.23453115625</v>
      </c>
      <c r="I32" s="30">
        <f t="shared" si="5"/>
        <v>5.2938124625</v>
      </c>
      <c r="J32" s="30">
        <f t="shared" si="6"/>
        <v>120.87538456041666</v>
      </c>
      <c r="K32" s="30">
        <f t="shared" si="7"/>
        <v>41.609365955249999</v>
      </c>
      <c r="L32" s="30">
        <f t="shared" si="8"/>
        <v>88.419902654906238</v>
      </c>
      <c r="M32" s="30">
        <f t="shared" si="9"/>
        <v>8.6686179073437497</v>
      </c>
      <c r="N32" s="30">
        <f t="shared" si="10"/>
        <v>46.585549669999999</v>
      </c>
      <c r="O32" s="30">
        <f t="shared" si="11"/>
        <v>0</v>
      </c>
      <c r="P32" s="30">
        <f t="shared" si="12"/>
        <v>15.786148763174999</v>
      </c>
      <c r="Q32" s="31">
        <f t="shared" si="13"/>
        <v>1424.1308410368251</v>
      </c>
    </row>
    <row r="33" spans="1:17" x14ac:dyDescent="0.35">
      <c r="A33" s="28" t="s">
        <v>64</v>
      </c>
      <c r="B33" s="29">
        <v>386</v>
      </c>
      <c r="C33" s="29">
        <v>100</v>
      </c>
      <c r="D33" s="30">
        <f t="shared" si="0"/>
        <v>1787.2925833333329</v>
      </c>
      <c r="E33" s="30">
        <f t="shared" si="1"/>
        <v>53.618777499999986</v>
      </c>
      <c r="F33" s="30">
        <f t="shared" si="2"/>
        <v>0</v>
      </c>
      <c r="G33" s="30">
        <f t="shared" si="3"/>
        <v>1840.911360833333</v>
      </c>
      <c r="H33" s="30">
        <f t="shared" si="4"/>
        <v>13.806835206249998</v>
      </c>
      <c r="I33" s="30">
        <f t="shared" si="5"/>
        <v>5.5227340824999986</v>
      </c>
      <c r="J33" s="30">
        <f t="shared" si="6"/>
        <v>126.1024282170833</v>
      </c>
      <c r="K33" s="30">
        <f t="shared" si="7"/>
        <v>43.408689888449992</v>
      </c>
      <c r="L33" s="30">
        <f t="shared" si="8"/>
        <v>92.243466012956233</v>
      </c>
      <c r="M33" s="30">
        <f t="shared" si="9"/>
        <v>9.043477060093748</v>
      </c>
      <c r="N33" s="30">
        <f t="shared" si="10"/>
        <v>48.600059925999993</v>
      </c>
      <c r="O33" s="30">
        <f t="shared" si="11"/>
        <v>0</v>
      </c>
      <c r="P33" s="30">
        <f t="shared" si="12"/>
        <v>16.468793034014997</v>
      </c>
      <c r="Q33" s="31">
        <f t="shared" si="13"/>
        <v>1485.7148774059847</v>
      </c>
    </row>
    <row r="34" spans="1:17" x14ac:dyDescent="0.35">
      <c r="A34" s="28" t="s">
        <v>65</v>
      </c>
      <c r="B34" s="29">
        <v>405</v>
      </c>
      <c r="C34" s="29">
        <v>100</v>
      </c>
      <c r="D34" s="30">
        <f t="shared" si="0"/>
        <v>1875.2681249999996</v>
      </c>
      <c r="E34" s="30">
        <f t="shared" si="1"/>
        <v>56.258043749999985</v>
      </c>
      <c r="F34" s="30">
        <f t="shared" si="2"/>
        <v>0</v>
      </c>
      <c r="G34" s="30">
        <f t="shared" si="3"/>
        <v>1931.5261687499997</v>
      </c>
      <c r="H34" s="30">
        <f t="shared" si="4"/>
        <v>14.486446265624998</v>
      </c>
      <c r="I34" s="30">
        <f t="shared" si="5"/>
        <v>5.7945785062499988</v>
      </c>
      <c r="J34" s="30">
        <f t="shared" si="6"/>
        <v>132.30954255937496</v>
      </c>
      <c r="K34" s="30">
        <f t="shared" si="7"/>
        <v>45.545387059124998</v>
      </c>
      <c r="L34" s="30">
        <f t="shared" si="8"/>
        <v>96.783947500640608</v>
      </c>
      <c r="M34" s="30">
        <f t="shared" si="9"/>
        <v>9.4886223039843749</v>
      </c>
      <c r="N34" s="30">
        <f t="shared" si="10"/>
        <v>50.992290854999993</v>
      </c>
      <c r="O34" s="30">
        <f t="shared" si="11"/>
        <v>0</v>
      </c>
      <c r="P34" s="30">
        <f t="shared" si="12"/>
        <v>17.279433105637498</v>
      </c>
      <c r="Q34" s="31">
        <f t="shared" si="13"/>
        <v>1558.8459205943623</v>
      </c>
    </row>
    <row r="35" spans="1:17" x14ac:dyDescent="0.35">
      <c r="A35" s="28" t="s">
        <v>66</v>
      </c>
      <c r="B35" s="29">
        <v>426</v>
      </c>
      <c r="C35" s="29">
        <v>100</v>
      </c>
      <c r="D35" s="30">
        <f t="shared" si="0"/>
        <v>1972.50425</v>
      </c>
      <c r="E35" s="30">
        <f t="shared" si="1"/>
        <v>59.175127500000002</v>
      </c>
      <c r="F35" s="30">
        <f t="shared" si="2"/>
        <v>0</v>
      </c>
      <c r="G35" s="30">
        <f t="shared" si="3"/>
        <v>2031.6793774999999</v>
      </c>
      <c r="H35" s="30">
        <f t="shared" si="4"/>
        <v>15.237595331249999</v>
      </c>
      <c r="I35" s="30">
        <f t="shared" si="5"/>
        <v>6.0950381324999992</v>
      </c>
      <c r="J35" s="30">
        <f t="shared" si="6"/>
        <v>139.17003735874997</v>
      </c>
      <c r="K35" s="30">
        <f t="shared" si="7"/>
        <v>47.906999721449992</v>
      </c>
      <c r="L35" s="30">
        <f t="shared" si="8"/>
        <v>101.80237440808123</v>
      </c>
      <c r="M35" s="30">
        <f t="shared" si="9"/>
        <v>9.9806249419687489</v>
      </c>
      <c r="N35" s="30">
        <f t="shared" si="10"/>
        <v>53.636335566</v>
      </c>
      <c r="O35" s="30">
        <f t="shared" si="11"/>
        <v>0</v>
      </c>
      <c r="P35" s="30">
        <f t="shared" si="12"/>
        <v>18.175403711114999</v>
      </c>
      <c r="Q35" s="31">
        <f t="shared" si="13"/>
        <v>1639.6749683288849</v>
      </c>
    </row>
    <row r="36" spans="1:17" x14ac:dyDescent="0.35">
      <c r="A36" s="28" t="s">
        <v>67</v>
      </c>
      <c r="B36" s="29">
        <v>448</v>
      </c>
      <c r="C36" s="29">
        <v>100</v>
      </c>
      <c r="D36" s="30">
        <f t="shared" ref="D36:D67" si="14">($D$1*(B36/12)*C36)/100</f>
        <v>2074.3706666666667</v>
      </c>
      <c r="E36" s="30">
        <f t="shared" ref="E36:E67" si="15">IF(B36&gt;=313,D36,E33)*3/100</f>
        <v>62.231120000000004</v>
      </c>
      <c r="F36" s="30">
        <f t="shared" ref="F36:F67" si="16">IF(B36&lt;315,1457.52*C36/100-D36,0)</f>
        <v>0</v>
      </c>
      <c r="G36" s="30">
        <f t="shared" ref="G36:G67" si="17">SUM(D36:F36)</f>
        <v>2136.6017866666666</v>
      </c>
      <c r="H36" s="30">
        <f t="shared" ref="H36:H67" si="18">G36*0.75/100</f>
        <v>16.0245134</v>
      </c>
      <c r="I36" s="30">
        <f t="shared" ref="I36:I67" si="19">G36*0.3/100</f>
        <v>6.4098053599999991</v>
      </c>
      <c r="J36" s="30">
        <f t="shared" ref="J36:J67" si="20">IF(G36&lt;3170*(C36/100),G36*6.85/100,3170*(C36/100)*6.85/100)</f>
        <v>146.35722238666665</v>
      </c>
      <c r="K36" s="30">
        <f t="shared" ref="K36:K67" si="21">(G36*0.9825)*2.4/100</f>
        <v>50.381070129600005</v>
      </c>
      <c r="L36" s="30">
        <f t="shared" ref="L36:L67" si="22">(G36*0.9825)*5.1/100</f>
        <v>107.0597740254</v>
      </c>
      <c r="M36" s="30">
        <f t="shared" ref="M36:M67" si="23">(G36*0.9825)*0.5/100</f>
        <v>10.496056277000001</v>
      </c>
      <c r="N36" s="30">
        <f t="shared" ref="N36:N67" si="24">IF(G36&lt;(3170*(C36/100)),(G36*2.64/100),3170*(C36/100)*2.64/100)</f>
        <v>56.406287167999999</v>
      </c>
      <c r="O36" s="30">
        <f t="shared" ref="O36:O67" si="25">IF((G36&gt;(3170*C36/100)),((G36-(3170*C36/100))*(6.58/100)),0)</f>
        <v>0</v>
      </c>
      <c r="P36" s="30">
        <f t="shared" ref="P36:P67" si="26">IF(((G36-(H36+I36+J36+N36+O36))&gt;1426.13),((G36-(H36+I36+J36+N36+O36))*1/100),0)</f>
        <v>19.11403958352</v>
      </c>
      <c r="Q36" s="31">
        <f t="shared" ref="Q36:Q67" si="27">G36-SUM(H36:P36)</f>
        <v>1724.3530183364799</v>
      </c>
    </row>
    <row r="37" spans="1:17" x14ac:dyDescent="0.35">
      <c r="A37" s="28" t="s">
        <v>68</v>
      </c>
      <c r="B37" s="29">
        <v>467</v>
      </c>
      <c r="C37" s="29">
        <v>100</v>
      </c>
      <c r="D37" s="30">
        <f t="shared" si="14"/>
        <v>2162.3462083333329</v>
      </c>
      <c r="E37" s="30">
        <f t="shared" si="15"/>
        <v>64.870386249999996</v>
      </c>
      <c r="F37" s="30">
        <f t="shared" si="16"/>
        <v>0</v>
      </c>
      <c r="G37" s="30">
        <f t="shared" si="17"/>
        <v>2227.2165945833331</v>
      </c>
      <c r="H37" s="30">
        <f t="shared" si="18"/>
        <v>16.704124459374999</v>
      </c>
      <c r="I37" s="30">
        <f t="shared" si="19"/>
        <v>6.6816497837499993</v>
      </c>
      <c r="J37" s="30">
        <f t="shared" si="20"/>
        <v>152.56433672895832</v>
      </c>
      <c r="K37" s="30">
        <f t="shared" si="21"/>
        <v>52.517767300274997</v>
      </c>
      <c r="L37" s="30">
        <f t="shared" si="22"/>
        <v>111.60025551308436</v>
      </c>
      <c r="M37" s="30">
        <f t="shared" si="23"/>
        <v>10.941201520890624</v>
      </c>
      <c r="N37" s="30">
        <f t="shared" si="24"/>
        <v>58.798518096999999</v>
      </c>
      <c r="O37" s="30">
        <f t="shared" si="25"/>
        <v>0</v>
      </c>
      <c r="P37" s="30">
        <f t="shared" si="26"/>
        <v>19.924679655142498</v>
      </c>
      <c r="Q37" s="31">
        <f t="shared" si="27"/>
        <v>1797.4840615248572</v>
      </c>
    </row>
    <row r="38" spans="1:17" x14ac:dyDescent="0.35">
      <c r="A38" s="28" t="s">
        <v>69</v>
      </c>
      <c r="B38" s="29">
        <v>492</v>
      </c>
      <c r="C38" s="29">
        <v>100</v>
      </c>
      <c r="D38" s="30">
        <f t="shared" si="14"/>
        <v>2278.1034999999997</v>
      </c>
      <c r="E38" s="30">
        <f t="shared" si="15"/>
        <v>68.343104999999994</v>
      </c>
      <c r="F38" s="30">
        <f t="shared" si="16"/>
        <v>0</v>
      </c>
      <c r="G38" s="30">
        <f t="shared" si="17"/>
        <v>2346.4466049999996</v>
      </c>
      <c r="H38" s="30">
        <f t="shared" si="18"/>
        <v>17.598349537499999</v>
      </c>
      <c r="I38" s="30">
        <f t="shared" si="19"/>
        <v>7.0393398149999982</v>
      </c>
      <c r="J38" s="30">
        <f t="shared" si="20"/>
        <v>160.73159244249996</v>
      </c>
      <c r="K38" s="30">
        <f t="shared" si="21"/>
        <v>55.329210945899995</v>
      </c>
      <c r="L38" s="30">
        <f t="shared" si="22"/>
        <v>117.57457326003748</v>
      </c>
      <c r="M38" s="30">
        <f t="shared" si="23"/>
        <v>11.5269189470625</v>
      </c>
      <c r="N38" s="30">
        <f t="shared" si="24"/>
        <v>61.94619037199999</v>
      </c>
      <c r="O38" s="30">
        <f t="shared" si="25"/>
        <v>0</v>
      </c>
      <c r="P38" s="30">
        <f t="shared" si="26"/>
        <v>20.991311328329999</v>
      </c>
      <c r="Q38" s="31">
        <f t="shared" si="27"/>
        <v>1893.7091183516698</v>
      </c>
    </row>
    <row r="39" spans="1:17" x14ac:dyDescent="0.35">
      <c r="A39" s="28" t="s">
        <v>70</v>
      </c>
      <c r="B39" s="29">
        <v>510</v>
      </c>
      <c r="C39" s="29">
        <v>100</v>
      </c>
      <c r="D39" s="30">
        <f t="shared" si="14"/>
        <v>2361.44875</v>
      </c>
      <c r="E39" s="30">
        <f t="shared" si="15"/>
        <v>70.843462500000001</v>
      </c>
      <c r="F39" s="30">
        <f t="shared" si="16"/>
        <v>0</v>
      </c>
      <c r="G39" s="30">
        <f t="shared" si="17"/>
        <v>2432.2922125</v>
      </c>
      <c r="H39" s="30">
        <f t="shared" si="18"/>
        <v>18.24219159375</v>
      </c>
      <c r="I39" s="30">
        <f t="shared" si="19"/>
        <v>7.2968766374999996</v>
      </c>
      <c r="J39" s="30">
        <f t="shared" si="20"/>
        <v>166.61201655624998</v>
      </c>
      <c r="K39" s="30">
        <f t="shared" si="21"/>
        <v>57.353450370749997</v>
      </c>
      <c r="L39" s="30">
        <f t="shared" si="22"/>
        <v>121.87608203784373</v>
      </c>
      <c r="M39" s="30">
        <f t="shared" si="23"/>
        <v>11.948635493906249</v>
      </c>
      <c r="N39" s="30">
        <f t="shared" si="24"/>
        <v>64.212514409999997</v>
      </c>
      <c r="O39" s="30">
        <f t="shared" si="25"/>
        <v>0</v>
      </c>
      <c r="P39" s="30">
        <f t="shared" si="26"/>
        <v>21.759286133024997</v>
      </c>
      <c r="Q39" s="31">
        <f t="shared" si="27"/>
        <v>1962.991159266975</v>
      </c>
    </row>
    <row r="40" spans="1:17" x14ac:dyDescent="0.35">
      <c r="A40" s="28" t="s">
        <v>71</v>
      </c>
      <c r="B40" s="29">
        <v>536</v>
      </c>
      <c r="C40" s="29">
        <v>100</v>
      </c>
      <c r="D40" s="30">
        <f t="shared" si="14"/>
        <v>2481.8363333333332</v>
      </c>
      <c r="E40" s="30">
        <f t="shared" si="15"/>
        <v>74.455089999999998</v>
      </c>
      <c r="F40" s="30">
        <f t="shared" si="16"/>
        <v>0</v>
      </c>
      <c r="G40" s="30">
        <f t="shared" si="17"/>
        <v>2556.2914233333331</v>
      </c>
      <c r="H40" s="30">
        <f t="shared" si="18"/>
        <v>19.172185674999998</v>
      </c>
      <c r="I40" s="30">
        <f t="shared" si="19"/>
        <v>7.668874269999999</v>
      </c>
      <c r="J40" s="30">
        <f t="shared" si="20"/>
        <v>175.10596249833333</v>
      </c>
      <c r="K40" s="30">
        <f t="shared" si="21"/>
        <v>60.277351762199999</v>
      </c>
      <c r="L40" s="30">
        <f t="shared" si="22"/>
        <v>128.08937249467499</v>
      </c>
      <c r="M40" s="30">
        <f t="shared" si="23"/>
        <v>12.557781617124999</v>
      </c>
      <c r="N40" s="30">
        <f t="shared" si="24"/>
        <v>67.486093575999988</v>
      </c>
      <c r="O40" s="30">
        <f t="shared" si="25"/>
        <v>0</v>
      </c>
      <c r="P40" s="30">
        <f t="shared" si="26"/>
        <v>22.868583073139998</v>
      </c>
      <c r="Q40" s="31">
        <f t="shared" si="27"/>
        <v>2063.0652183668599</v>
      </c>
    </row>
    <row r="41" spans="1:17" x14ac:dyDescent="0.35">
      <c r="A41" s="28" t="s">
        <v>72</v>
      </c>
      <c r="B41" s="29">
        <v>561</v>
      </c>
      <c r="C41" s="29">
        <v>100</v>
      </c>
      <c r="D41" s="30">
        <f t="shared" si="14"/>
        <v>2597.593625</v>
      </c>
      <c r="E41" s="30">
        <f t="shared" si="15"/>
        <v>77.927808749999997</v>
      </c>
      <c r="F41" s="30">
        <f t="shared" si="16"/>
        <v>0</v>
      </c>
      <c r="G41" s="30">
        <f t="shared" si="17"/>
        <v>2675.5214337500001</v>
      </c>
      <c r="H41" s="30">
        <f t="shared" si="18"/>
        <v>20.066410753125002</v>
      </c>
      <c r="I41" s="30">
        <f t="shared" si="19"/>
        <v>8.0265643012499996</v>
      </c>
      <c r="J41" s="30">
        <f t="shared" si="20"/>
        <v>183.27321821187499</v>
      </c>
      <c r="K41" s="30">
        <f t="shared" si="21"/>
        <v>63.08879540782501</v>
      </c>
      <c r="L41" s="30">
        <f t="shared" si="22"/>
        <v>134.06369024162814</v>
      </c>
      <c r="M41" s="30">
        <f t="shared" si="23"/>
        <v>13.143499043296877</v>
      </c>
      <c r="N41" s="30">
        <f t="shared" si="24"/>
        <v>70.633765851000007</v>
      </c>
      <c r="O41" s="30">
        <f t="shared" si="25"/>
        <v>0</v>
      </c>
      <c r="P41" s="30">
        <f t="shared" si="26"/>
        <v>23.935214746327503</v>
      </c>
      <c r="Q41" s="31">
        <f t="shared" si="27"/>
        <v>2159.2902751936726</v>
      </c>
    </row>
    <row r="42" spans="1:17" x14ac:dyDescent="0.35">
      <c r="A42" s="28" t="s">
        <v>73</v>
      </c>
      <c r="B42" s="29">
        <v>574</v>
      </c>
      <c r="C42" s="29">
        <v>100</v>
      </c>
      <c r="D42" s="30">
        <f t="shared" si="14"/>
        <v>2657.7874166666666</v>
      </c>
      <c r="E42" s="30">
        <f t="shared" si="15"/>
        <v>79.733622499999996</v>
      </c>
      <c r="F42" s="30">
        <f t="shared" si="16"/>
        <v>0</v>
      </c>
      <c r="G42" s="30">
        <f t="shared" si="17"/>
        <v>2737.5210391666665</v>
      </c>
      <c r="H42" s="30">
        <f t="shared" si="18"/>
        <v>20.531407793749999</v>
      </c>
      <c r="I42" s="30">
        <f t="shared" si="19"/>
        <v>8.2125631174999985</v>
      </c>
      <c r="J42" s="30">
        <f t="shared" si="20"/>
        <v>187.52019118291665</v>
      </c>
      <c r="K42" s="30">
        <f t="shared" si="21"/>
        <v>64.550746103549997</v>
      </c>
      <c r="L42" s="30">
        <f t="shared" si="22"/>
        <v>137.17033547004374</v>
      </c>
      <c r="M42" s="30">
        <f t="shared" si="23"/>
        <v>13.448072104906251</v>
      </c>
      <c r="N42" s="30">
        <f t="shared" si="24"/>
        <v>72.270555434000002</v>
      </c>
      <c r="O42" s="30">
        <f t="shared" si="25"/>
        <v>0</v>
      </c>
      <c r="P42" s="30">
        <f t="shared" si="26"/>
        <v>24.489863216384997</v>
      </c>
      <c r="Q42" s="31">
        <f t="shared" si="27"/>
        <v>2209.3273047436151</v>
      </c>
    </row>
    <row r="43" spans="1:17" x14ac:dyDescent="0.35">
      <c r="A43" s="28" t="s">
        <v>74</v>
      </c>
      <c r="B43" s="29">
        <v>597</v>
      </c>
      <c r="C43" s="29">
        <v>100</v>
      </c>
      <c r="D43" s="30">
        <f t="shared" si="14"/>
        <v>2764.2841249999997</v>
      </c>
      <c r="E43" s="30">
        <f t="shared" si="15"/>
        <v>82.928523749999982</v>
      </c>
      <c r="F43" s="30">
        <f t="shared" si="16"/>
        <v>0</v>
      </c>
      <c r="G43" s="30">
        <f t="shared" si="17"/>
        <v>2847.2126487499995</v>
      </c>
      <c r="H43" s="30">
        <f t="shared" si="18"/>
        <v>21.354094865624997</v>
      </c>
      <c r="I43" s="30">
        <f t="shared" si="19"/>
        <v>8.5416379462499989</v>
      </c>
      <c r="J43" s="30">
        <f t="shared" si="20"/>
        <v>195.03406643937495</v>
      </c>
      <c r="K43" s="30">
        <f t="shared" si="21"/>
        <v>67.137274257524993</v>
      </c>
      <c r="L43" s="30">
        <f t="shared" si="22"/>
        <v>142.6667077972406</v>
      </c>
      <c r="M43" s="30">
        <f t="shared" si="23"/>
        <v>13.986932136984374</v>
      </c>
      <c r="N43" s="30">
        <f t="shared" si="24"/>
        <v>75.166413926999994</v>
      </c>
      <c r="O43" s="30">
        <f t="shared" si="25"/>
        <v>0</v>
      </c>
      <c r="P43" s="30">
        <f t="shared" si="26"/>
        <v>25.471164355717498</v>
      </c>
      <c r="Q43" s="31">
        <f t="shared" si="27"/>
        <v>2297.8543570242819</v>
      </c>
    </row>
    <row r="44" spans="1:17" x14ac:dyDescent="0.35">
      <c r="A44" s="28" t="s">
        <v>75</v>
      </c>
      <c r="B44" s="29">
        <v>619</v>
      </c>
      <c r="C44" s="29">
        <v>100</v>
      </c>
      <c r="D44" s="30">
        <f t="shared" si="14"/>
        <v>2866.1505416666669</v>
      </c>
      <c r="E44" s="30">
        <f t="shared" si="15"/>
        <v>85.984516250000013</v>
      </c>
      <c r="F44" s="30">
        <f t="shared" si="16"/>
        <v>0</v>
      </c>
      <c r="G44" s="30">
        <f t="shared" si="17"/>
        <v>2952.1350579166669</v>
      </c>
      <c r="H44" s="30">
        <f t="shared" si="18"/>
        <v>22.141012934375002</v>
      </c>
      <c r="I44" s="30">
        <f t="shared" si="19"/>
        <v>8.8564051737499998</v>
      </c>
      <c r="J44" s="30">
        <f t="shared" si="20"/>
        <v>202.22125146729167</v>
      </c>
      <c r="K44" s="30">
        <f t="shared" si="21"/>
        <v>69.611344665675006</v>
      </c>
      <c r="L44" s="30">
        <f t="shared" si="22"/>
        <v>147.92410741455939</v>
      </c>
      <c r="M44" s="30">
        <f t="shared" si="23"/>
        <v>14.502363472015627</v>
      </c>
      <c r="N44" s="30">
        <f t="shared" si="24"/>
        <v>77.936365529000014</v>
      </c>
      <c r="O44" s="30">
        <f t="shared" si="25"/>
        <v>0</v>
      </c>
      <c r="P44" s="30">
        <f t="shared" si="26"/>
        <v>26.409800228122503</v>
      </c>
      <c r="Q44" s="31">
        <f t="shared" si="27"/>
        <v>2382.5324070318775</v>
      </c>
    </row>
    <row r="45" spans="1:17" x14ac:dyDescent="0.35">
      <c r="A45" s="28" t="s">
        <v>76</v>
      </c>
      <c r="B45" s="29">
        <v>339</v>
      </c>
      <c r="C45" s="29">
        <v>100</v>
      </c>
      <c r="D45" s="30">
        <f t="shared" si="14"/>
        <v>1569.6688749999998</v>
      </c>
      <c r="E45" s="30">
        <f t="shared" si="15"/>
        <v>47.09006625</v>
      </c>
      <c r="F45" s="30">
        <f t="shared" si="16"/>
        <v>0</v>
      </c>
      <c r="G45" s="30">
        <f t="shared" si="17"/>
        <v>1616.7589412499999</v>
      </c>
      <c r="H45" s="30">
        <f t="shared" si="18"/>
        <v>12.125692059374998</v>
      </c>
      <c r="I45" s="30">
        <f t="shared" si="19"/>
        <v>4.8502768237499989</v>
      </c>
      <c r="J45" s="30">
        <f t="shared" si="20"/>
        <v>110.747987475625</v>
      </c>
      <c r="K45" s="30">
        <f t="shared" si="21"/>
        <v>38.123175834674996</v>
      </c>
      <c r="L45" s="30">
        <f t="shared" si="22"/>
        <v>81.011748648684375</v>
      </c>
      <c r="M45" s="30">
        <f t="shared" si="23"/>
        <v>7.942328298890625</v>
      </c>
      <c r="N45" s="30">
        <f t="shared" si="24"/>
        <v>42.682436048999996</v>
      </c>
      <c r="O45" s="30">
        <f t="shared" si="25"/>
        <v>0</v>
      </c>
      <c r="P45" s="30">
        <f t="shared" si="26"/>
        <v>14.4635254884225</v>
      </c>
      <c r="Q45" s="31">
        <f t="shared" si="27"/>
        <v>1304.8117705715774</v>
      </c>
    </row>
    <row r="46" spans="1:17" x14ac:dyDescent="0.35">
      <c r="A46" s="28" t="s">
        <v>77</v>
      </c>
      <c r="B46" s="29">
        <v>353</v>
      </c>
      <c r="C46" s="29">
        <v>100</v>
      </c>
      <c r="D46" s="30">
        <f t="shared" si="14"/>
        <v>1634.4929583333333</v>
      </c>
      <c r="E46" s="30">
        <f t="shared" si="15"/>
        <v>49.034788749999997</v>
      </c>
      <c r="F46" s="30">
        <f t="shared" si="16"/>
        <v>0</v>
      </c>
      <c r="G46" s="30">
        <f t="shared" si="17"/>
        <v>1683.5277470833332</v>
      </c>
      <c r="H46" s="30">
        <f t="shared" si="18"/>
        <v>12.626458103124998</v>
      </c>
      <c r="I46" s="30">
        <f t="shared" si="19"/>
        <v>5.0505832412499991</v>
      </c>
      <c r="J46" s="30">
        <f t="shared" si="20"/>
        <v>115.32165067520832</v>
      </c>
      <c r="K46" s="30">
        <f t="shared" si="21"/>
        <v>39.697584276225001</v>
      </c>
      <c r="L46" s="30">
        <f t="shared" si="22"/>
        <v>84.357366586978117</v>
      </c>
      <c r="M46" s="30">
        <f t="shared" si="23"/>
        <v>8.2703300575468752</v>
      </c>
      <c r="N46" s="30">
        <f t="shared" si="24"/>
        <v>44.445132523000005</v>
      </c>
      <c r="O46" s="30">
        <f t="shared" si="25"/>
        <v>0</v>
      </c>
      <c r="P46" s="30">
        <f t="shared" si="26"/>
        <v>15.060839225407499</v>
      </c>
      <c r="Q46" s="31">
        <f t="shared" si="27"/>
        <v>1358.6978023945924</v>
      </c>
    </row>
    <row r="47" spans="1:17" x14ac:dyDescent="0.35">
      <c r="A47" s="28" t="s">
        <v>78</v>
      </c>
      <c r="B47" s="29">
        <v>371</v>
      </c>
      <c r="C47" s="29">
        <v>100</v>
      </c>
      <c r="D47" s="30">
        <f t="shared" si="14"/>
        <v>1717.8382083333333</v>
      </c>
      <c r="E47" s="30">
        <f t="shared" si="15"/>
        <v>51.535146249999997</v>
      </c>
      <c r="F47" s="30">
        <f t="shared" si="16"/>
        <v>0</v>
      </c>
      <c r="G47" s="30">
        <f t="shared" si="17"/>
        <v>1769.3733545833334</v>
      </c>
      <c r="H47" s="30">
        <f t="shared" si="18"/>
        <v>13.270300159375001</v>
      </c>
      <c r="I47" s="30">
        <f t="shared" si="19"/>
        <v>5.3081200637499997</v>
      </c>
      <c r="J47" s="30">
        <f t="shared" si="20"/>
        <v>121.20207478895833</v>
      </c>
      <c r="K47" s="30">
        <f t="shared" si="21"/>
        <v>41.721823701075003</v>
      </c>
      <c r="L47" s="30">
        <f t="shared" si="22"/>
        <v>88.658875364784379</v>
      </c>
      <c r="M47" s="30">
        <f t="shared" si="23"/>
        <v>8.6920466043906259</v>
      </c>
      <c r="N47" s="30">
        <f t="shared" si="24"/>
        <v>46.711456561000006</v>
      </c>
      <c r="O47" s="30">
        <f t="shared" si="25"/>
        <v>0</v>
      </c>
      <c r="P47" s="30">
        <f t="shared" si="26"/>
        <v>15.828814030102501</v>
      </c>
      <c r="Q47" s="31">
        <f t="shared" si="27"/>
        <v>1427.9798433098977</v>
      </c>
    </row>
    <row r="48" spans="1:17" x14ac:dyDescent="0.35">
      <c r="A48" s="28" t="s">
        <v>79</v>
      </c>
      <c r="B48" s="29">
        <v>387</v>
      </c>
      <c r="C48" s="29">
        <v>100</v>
      </c>
      <c r="D48" s="30">
        <f t="shared" si="14"/>
        <v>1791.922875</v>
      </c>
      <c r="E48" s="30">
        <f t="shared" si="15"/>
        <v>53.757686249999999</v>
      </c>
      <c r="F48" s="30">
        <f t="shared" si="16"/>
        <v>0</v>
      </c>
      <c r="G48" s="30">
        <f t="shared" si="17"/>
        <v>1845.68056125</v>
      </c>
      <c r="H48" s="30">
        <f t="shared" si="18"/>
        <v>13.842604209374999</v>
      </c>
      <c r="I48" s="30">
        <f t="shared" si="19"/>
        <v>5.5370416837500001</v>
      </c>
      <c r="J48" s="30">
        <f t="shared" si="20"/>
        <v>126.42911844562499</v>
      </c>
      <c r="K48" s="30">
        <f t="shared" si="21"/>
        <v>43.521147634275003</v>
      </c>
      <c r="L48" s="30">
        <f t="shared" si="22"/>
        <v>92.482438722834374</v>
      </c>
      <c r="M48" s="30">
        <f t="shared" si="23"/>
        <v>9.066905757140626</v>
      </c>
      <c r="N48" s="30">
        <f t="shared" si="24"/>
        <v>48.725966817</v>
      </c>
      <c r="O48" s="30">
        <f t="shared" si="25"/>
        <v>0</v>
      </c>
      <c r="P48" s="30">
        <f t="shared" si="26"/>
        <v>16.5114583009425</v>
      </c>
      <c r="Q48" s="31">
        <f t="shared" si="27"/>
        <v>1489.5638796790574</v>
      </c>
    </row>
    <row r="49" spans="1:17" x14ac:dyDescent="0.35">
      <c r="A49" s="28" t="s">
        <v>80</v>
      </c>
      <c r="B49" s="29">
        <v>404</v>
      </c>
      <c r="C49" s="29">
        <v>100</v>
      </c>
      <c r="D49" s="30">
        <f t="shared" si="14"/>
        <v>1870.6378333333332</v>
      </c>
      <c r="E49" s="30">
        <f t="shared" si="15"/>
        <v>56.119135</v>
      </c>
      <c r="F49" s="30">
        <f t="shared" si="16"/>
        <v>0</v>
      </c>
      <c r="G49" s="30">
        <f t="shared" si="17"/>
        <v>1926.7569683333331</v>
      </c>
      <c r="H49" s="30">
        <f t="shared" si="18"/>
        <v>14.450677262499999</v>
      </c>
      <c r="I49" s="30">
        <f t="shared" si="19"/>
        <v>5.7802709049999983</v>
      </c>
      <c r="J49" s="30">
        <f t="shared" si="20"/>
        <v>131.98285233083331</v>
      </c>
      <c r="K49" s="30">
        <f t="shared" si="21"/>
        <v>45.432929313299994</v>
      </c>
      <c r="L49" s="30">
        <f t="shared" si="22"/>
        <v>96.544974790762481</v>
      </c>
      <c r="M49" s="30">
        <f t="shared" si="23"/>
        <v>9.4651936069374987</v>
      </c>
      <c r="N49" s="30">
        <f t="shared" si="24"/>
        <v>50.866383963999994</v>
      </c>
      <c r="O49" s="30">
        <f t="shared" si="25"/>
        <v>0</v>
      </c>
      <c r="P49" s="30">
        <f t="shared" si="26"/>
        <v>17.236767838709998</v>
      </c>
      <c r="Q49" s="31">
        <f t="shared" si="27"/>
        <v>1554.99691832129</v>
      </c>
    </row>
    <row r="50" spans="1:17" x14ac:dyDescent="0.35">
      <c r="A50" s="28" t="s">
        <v>81</v>
      </c>
      <c r="B50" s="29">
        <v>423</v>
      </c>
      <c r="C50" s="29">
        <v>100</v>
      </c>
      <c r="D50" s="30">
        <f t="shared" si="14"/>
        <v>1958.6133749999999</v>
      </c>
      <c r="E50" s="30">
        <f t="shared" si="15"/>
        <v>58.758401249999999</v>
      </c>
      <c r="F50" s="30">
        <f t="shared" si="16"/>
        <v>0</v>
      </c>
      <c r="G50" s="30">
        <f t="shared" si="17"/>
        <v>2017.3717762499998</v>
      </c>
      <c r="H50" s="30">
        <f t="shared" si="18"/>
        <v>15.130288321874998</v>
      </c>
      <c r="I50" s="30">
        <f t="shared" si="19"/>
        <v>6.0521153287499985</v>
      </c>
      <c r="J50" s="30">
        <f t="shared" si="20"/>
        <v>138.18996667312499</v>
      </c>
      <c r="K50" s="30">
        <f t="shared" si="21"/>
        <v>47.569626483975</v>
      </c>
      <c r="L50" s="30">
        <f t="shared" si="22"/>
        <v>101.08545627844687</v>
      </c>
      <c r="M50" s="30">
        <f t="shared" si="23"/>
        <v>9.9103388508281256</v>
      </c>
      <c r="N50" s="30">
        <f t="shared" si="24"/>
        <v>53.258614892999994</v>
      </c>
      <c r="O50" s="30">
        <f t="shared" si="25"/>
        <v>0</v>
      </c>
      <c r="P50" s="30">
        <f t="shared" si="26"/>
        <v>18.047407910332499</v>
      </c>
      <c r="Q50" s="31">
        <f t="shared" si="27"/>
        <v>1628.1279615096673</v>
      </c>
    </row>
    <row r="51" spans="1:17" x14ac:dyDescent="0.35">
      <c r="A51" s="28" t="s">
        <v>82</v>
      </c>
      <c r="B51" s="29">
        <v>440</v>
      </c>
      <c r="C51" s="29">
        <v>100</v>
      </c>
      <c r="D51" s="30">
        <f t="shared" si="14"/>
        <v>2037.3283333333331</v>
      </c>
      <c r="E51" s="30">
        <f t="shared" si="15"/>
        <v>61.11985</v>
      </c>
      <c r="F51" s="30">
        <f t="shared" si="16"/>
        <v>0</v>
      </c>
      <c r="G51" s="30">
        <f t="shared" si="17"/>
        <v>2098.448183333333</v>
      </c>
      <c r="H51" s="30">
        <f t="shared" si="18"/>
        <v>15.738361374999997</v>
      </c>
      <c r="I51" s="30">
        <f t="shared" si="19"/>
        <v>6.2953445499999985</v>
      </c>
      <c r="J51" s="30">
        <f t="shared" si="20"/>
        <v>143.7437005583333</v>
      </c>
      <c r="K51" s="30">
        <f t="shared" si="21"/>
        <v>49.48140816299999</v>
      </c>
      <c r="L51" s="30">
        <f t="shared" si="22"/>
        <v>105.14799234637498</v>
      </c>
      <c r="M51" s="30">
        <f t="shared" si="23"/>
        <v>10.308626700624998</v>
      </c>
      <c r="N51" s="30">
        <f t="shared" si="24"/>
        <v>55.399032039999994</v>
      </c>
      <c r="O51" s="30">
        <f t="shared" si="25"/>
        <v>0</v>
      </c>
      <c r="P51" s="30">
        <f t="shared" si="26"/>
        <v>18.772717448099996</v>
      </c>
      <c r="Q51" s="31">
        <f t="shared" si="27"/>
        <v>1693.5610001518999</v>
      </c>
    </row>
    <row r="52" spans="1:17" x14ac:dyDescent="0.35">
      <c r="A52" s="28" t="s">
        <v>83</v>
      </c>
      <c r="B52" s="29">
        <v>457</v>
      </c>
      <c r="C52" s="29">
        <v>100</v>
      </c>
      <c r="D52" s="30">
        <f t="shared" si="14"/>
        <v>2116.0432916666668</v>
      </c>
      <c r="E52" s="30">
        <f t="shared" si="15"/>
        <v>63.481298750000008</v>
      </c>
      <c r="F52" s="30">
        <f t="shared" si="16"/>
        <v>0</v>
      </c>
      <c r="G52" s="30">
        <f t="shared" si="17"/>
        <v>2179.5245904166668</v>
      </c>
      <c r="H52" s="30">
        <f t="shared" si="18"/>
        <v>16.346434428125001</v>
      </c>
      <c r="I52" s="30">
        <f t="shared" si="19"/>
        <v>6.5385737712499994</v>
      </c>
      <c r="J52" s="30">
        <f t="shared" si="20"/>
        <v>149.29743444354165</v>
      </c>
      <c r="K52" s="30">
        <f t="shared" si="21"/>
        <v>51.393189842024995</v>
      </c>
      <c r="L52" s="30">
        <f t="shared" si="22"/>
        <v>109.21052841430311</v>
      </c>
      <c r="M52" s="30">
        <f t="shared" si="23"/>
        <v>10.706914550421875</v>
      </c>
      <c r="N52" s="30">
        <f t="shared" si="24"/>
        <v>57.53944918700001</v>
      </c>
      <c r="O52" s="30">
        <f t="shared" si="25"/>
        <v>0</v>
      </c>
      <c r="P52" s="30">
        <f t="shared" si="26"/>
        <v>19.498026985867501</v>
      </c>
      <c r="Q52" s="31">
        <f t="shared" si="27"/>
        <v>1758.9940387941326</v>
      </c>
    </row>
    <row r="53" spans="1:17" x14ac:dyDescent="0.35">
      <c r="A53" s="28" t="s">
        <v>84</v>
      </c>
      <c r="B53" s="29">
        <v>474</v>
      </c>
      <c r="C53" s="29">
        <v>100</v>
      </c>
      <c r="D53" s="30">
        <f t="shared" si="14"/>
        <v>2194.7582499999999</v>
      </c>
      <c r="E53" s="30">
        <f t="shared" si="15"/>
        <v>65.842747500000002</v>
      </c>
      <c r="F53" s="30">
        <f t="shared" si="16"/>
        <v>0</v>
      </c>
      <c r="G53" s="30">
        <f t="shared" si="17"/>
        <v>2260.6009974999997</v>
      </c>
      <c r="H53" s="30">
        <f t="shared" si="18"/>
        <v>16.954507481249998</v>
      </c>
      <c r="I53" s="30">
        <f t="shared" si="19"/>
        <v>6.7818029924999985</v>
      </c>
      <c r="J53" s="30">
        <f t="shared" si="20"/>
        <v>154.85116832874996</v>
      </c>
      <c r="K53" s="30">
        <f t="shared" si="21"/>
        <v>53.30497152105</v>
      </c>
      <c r="L53" s="30">
        <f t="shared" si="22"/>
        <v>113.27306448223123</v>
      </c>
      <c r="M53" s="30">
        <f t="shared" si="23"/>
        <v>11.105202400218751</v>
      </c>
      <c r="N53" s="30">
        <f t="shared" si="24"/>
        <v>59.679866333999996</v>
      </c>
      <c r="O53" s="30">
        <f t="shared" si="25"/>
        <v>0</v>
      </c>
      <c r="P53" s="30">
        <f t="shared" si="26"/>
        <v>20.223336523634998</v>
      </c>
      <c r="Q53" s="31">
        <f t="shared" si="27"/>
        <v>1824.4270774363649</v>
      </c>
    </row>
    <row r="54" spans="1:17" x14ac:dyDescent="0.35">
      <c r="A54" s="28" t="s">
        <v>85</v>
      </c>
      <c r="B54" s="29">
        <v>490</v>
      </c>
      <c r="C54" s="29">
        <v>100</v>
      </c>
      <c r="D54" s="30">
        <f t="shared" si="14"/>
        <v>2268.8429166666665</v>
      </c>
      <c r="E54" s="30">
        <f t="shared" si="15"/>
        <v>68.065287499999997</v>
      </c>
      <c r="F54" s="30">
        <f t="shared" si="16"/>
        <v>0</v>
      </c>
      <c r="G54" s="30">
        <f t="shared" si="17"/>
        <v>2336.9082041666666</v>
      </c>
      <c r="H54" s="30">
        <f t="shared" si="18"/>
        <v>17.526811531250001</v>
      </c>
      <c r="I54" s="30">
        <f t="shared" si="19"/>
        <v>7.0107246124999998</v>
      </c>
      <c r="J54" s="30">
        <f t="shared" si="20"/>
        <v>160.07821198541666</v>
      </c>
      <c r="K54" s="30">
        <f t="shared" si="21"/>
        <v>55.104295454249993</v>
      </c>
      <c r="L54" s="30">
        <f t="shared" si="22"/>
        <v>117.09662784028126</v>
      </c>
      <c r="M54" s="30">
        <f t="shared" si="23"/>
        <v>11.480061552968751</v>
      </c>
      <c r="N54" s="30">
        <f t="shared" si="24"/>
        <v>61.694376590000005</v>
      </c>
      <c r="O54" s="30">
        <f t="shared" si="25"/>
        <v>0</v>
      </c>
      <c r="P54" s="30">
        <f t="shared" si="26"/>
        <v>20.905980794474999</v>
      </c>
      <c r="Q54" s="31">
        <f t="shared" si="27"/>
        <v>1886.0111138055249</v>
      </c>
    </row>
    <row r="55" spans="1:17" x14ac:dyDescent="0.35">
      <c r="A55" s="28" t="s">
        <v>86</v>
      </c>
      <c r="B55" s="29">
        <v>505</v>
      </c>
      <c r="C55" s="29">
        <v>100</v>
      </c>
      <c r="D55" s="30">
        <f t="shared" si="14"/>
        <v>2338.2972916666668</v>
      </c>
      <c r="E55" s="30">
        <f t="shared" si="15"/>
        <v>70.148918750000007</v>
      </c>
      <c r="F55" s="30">
        <f t="shared" si="16"/>
        <v>0</v>
      </c>
      <c r="G55" s="30">
        <f t="shared" si="17"/>
        <v>2408.4462104166669</v>
      </c>
      <c r="H55" s="30">
        <f t="shared" si="18"/>
        <v>18.063346578125003</v>
      </c>
      <c r="I55" s="30">
        <f t="shared" si="19"/>
        <v>7.2253386312500005</v>
      </c>
      <c r="J55" s="30">
        <f t="shared" si="20"/>
        <v>164.97856541354165</v>
      </c>
      <c r="K55" s="30">
        <f t="shared" si="21"/>
        <v>56.791161641625003</v>
      </c>
      <c r="L55" s="30">
        <f t="shared" si="22"/>
        <v>120.68121848845313</v>
      </c>
      <c r="M55" s="30">
        <f t="shared" si="23"/>
        <v>11.831492008671876</v>
      </c>
      <c r="N55" s="30">
        <f t="shared" si="24"/>
        <v>63.582979955000013</v>
      </c>
      <c r="O55" s="30">
        <f t="shared" si="25"/>
        <v>0</v>
      </c>
      <c r="P55" s="30">
        <f t="shared" si="26"/>
        <v>21.545959798387504</v>
      </c>
      <c r="Q55" s="31">
        <f t="shared" si="27"/>
        <v>1943.7461479016126</v>
      </c>
    </row>
    <row r="56" spans="1:17" x14ac:dyDescent="0.35">
      <c r="A56" s="28" t="s">
        <v>87</v>
      </c>
      <c r="B56" s="29">
        <v>522</v>
      </c>
      <c r="C56" s="29">
        <v>100</v>
      </c>
      <c r="D56" s="30">
        <f t="shared" si="14"/>
        <v>2417.0122499999998</v>
      </c>
      <c r="E56" s="30">
        <f t="shared" si="15"/>
        <v>72.510367499999987</v>
      </c>
      <c r="F56" s="30">
        <f t="shared" si="16"/>
        <v>0</v>
      </c>
      <c r="G56" s="30">
        <f t="shared" si="17"/>
        <v>2489.5226174999998</v>
      </c>
      <c r="H56" s="30">
        <f t="shared" si="18"/>
        <v>18.67141963125</v>
      </c>
      <c r="I56" s="30">
        <f t="shared" si="19"/>
        <v>7.4685678524999988</v>
      </c>
      <c r="J56" s="30">
        <f t="shared" si="20"/>
        <v>170.53229929874996</v>
      </c>
      <c r="K56" s="30">
        <f t="shared" si="21"/>
        <v>58.702943320649993</v>
      </c>
      <c r="L56" s="30">
        <f t="shared" si="22"/>
        <v>124.74375455638123</v>
      </c>
      <c r="M56" s="30">
        <f t="shared" si="23"/>
        <v>12.229779858468749</v>
      </c>
      <c r="N56" s="30">
        <f t="shared" si="24"/>
        <v>65.723397101999993</v>
      </c>
      <c r="O56" s="30">
        <f t="shared" si="25"/>
        <v>0</v>
      </c>
      <c r="P56" s="30">
        <f t="shared" si="26"/>
        <v>22.271269336155001</v>
      </c>
      <c r="Q56" s="31">
        <f t="shared" si="27"/>
        <v>2009.1791865438449</v>
      </c>
    </row>
    <row r="57" spans="1:17" x14ac:dyDescent="0.35">
      <c r="A57" s="28" t="s">
        <v>88</v>
      </c>
      <c r="B57" s="29">
        <v>538</v>
      </c>
      <c r="C57" s="29">
        <v>100</v>
      </c>
      <c r="D57" s="30">
        <f t="shared" si="14"/>
        <v>2491.0969166666669</v>
      </c>
      <c r="E57" s="30">
        <f t="shared" si="15"/>
        <v>74.732907499999996</v>
      </c>
      <c r="F57" s="30">
        <f t="shared" si="16"/>
        <v>0</v>
      </c>
      <c r="G57" s="30">
        <f t="shared" si="17"/>
        <v>2565.8298241666666</v>
      </c>
      <c r="H57" s="30">
        <f t="shared" si="18"/>
        <v>19.24372368125</v>
      </c>
      <c r="I57" s="30">
        <f t="shared" si="19"/>
        <v>7.6974894725</v>
      </c>
      <c r="J57" s="30">
        <f t="shared" si="20"/>
        <v>175.75934295541666</v>
      </c>
      <c r="K57" s="30">
        <f t="shared" si="21"/>
        <v>60.502267253850007</v>
      </c>
      <c r="L57" s="30">
        <f t="shared" si="22"/>
        <v>128.56731791443127</v>
      </c>
      <c r="M57" s="30">
        <f t="shared" si="23"/>
        <v>12.604639011218751</v>
      </c>
      <c r="N57" s="30">
        <f t="shared" si="24"/>
        <v>67.737907358000001</v>
      </c>
      <c r="O57" s="30">
        <f t="shared" si="25"/>
        <v>0</v>
      </c>
      <c r="P57" s="30">
        <f t="shared" si="26"/>
        <v>22.953913606995002</v>
      </c>
      <c r="Q57" s="31">
        <f t="shared" si="27"/>
        <v>2070.7632229130049</v>
      </c>
    </row>
    <row r="58" spans="1:17" x14ac:dyDescent="0.35">
      <c r="A58" s="28" t="s">
        <v>89</v>
      </c>
      <c r="B58" s="29">
        <v>551</v>
      </c>
      <c r="C58" s="29">
        <v>100</v>
      </c>
      <c r="D58" s="30">
        <f t="shared" si="14"/>
        <v>2551.290708333333</v>
      </c>
      <c r="E58" s="30">
        <f t="shared" si="15"/>
        <v>76.538721249999995</v>
      </c>
      <c r="F58" s="30">
        <f t="shared" si="16"/>
        <v>0</v>
      </c>
      <c r="G58" s="30">
        <f t="shared" si="17"/>
        <v>2627.829429583333</v>
      </c>
      <c r="H58" s="30">
        <f t="shared" si="18"/>
        <v>19.708720721874997</v>
      </c>
      <c r="I58" s="30">
        <f t="shared" si="19"/>
        <v>7.8834882887499989</v>
      </c>
      <c r="J58" s="30">
        <f t="shared" si="20"/>
        <v>180.00631592645831</v>
      </c>
      <c r="K58" s="30">
        <f t="shared" si="21"/>
        <v>61.964217949574994</v>
      </c>
      <c r="L58" s="30">
        <f t="shared" si="22"/>
        <v>131.67396314284687</v>
      </c>
      <c r="M58" s="30">
        <f t="shared" si="23"/>
        <v>12.909212072828124</v>
      </c>
      <c r="N58" s="30">
        <f t="shared" si="24"/>
        <v>69.374696940999996</v>
      </c>
      <c r="O58" s="30">
        <f t="shared" si="25"/>
        <v>0</v>
      </c>
      <c r="P58" s="30">
        <f t="shared" si="26"/>
        <v>23.508562077052499</v>
      </c>
      <c r="Q58" s="31">
        <f t="shared" si="27"/>
        <v>2120.8002524629474</v>
      </c>
    </row>
    <row r="59" spans="1:17" x14ac:dyDescent="0.35">
      <c r="A59" s="28" t="s">
        <v>90</v>
      </c>
      <c r="B59" s="29">
        <v>573</v>
      </c>
      <c r="C59" s="29">
        <v>100</v>
      </c>
      <c r="D59" s="30">
        <f t="shared" si="14"/>
        <v>2653.1571249999997</v>
      </c>
      <c r="E59" s="30">
        <f t="shared" si="15"/>
        <v>79.594713749999997</v>
      </c>
      <c r="F59" s="30">
        <f t="shared" si="16"/>
        <v>0</v>
      </c>
      <c r="G59" s="30">
        <f t="shared" si="17"/>
        <v>2732.7518387499999</v>
      </c>
      <c r="H59" s="30">
        <f t="shared" si="18"/>
        <v>20.495638790624998</v>
      </c>
      <c r="I59" s="30">
        <f t="shared" si="19"/>
        <v>8.1982555162500006</v>
      </c>
      <c r="J59" s="30">
        <f t="shared" si="20"/>
        <v>187.19350095437497</v>
      </c>
      <c r="K59" s="30">
        <f t="shared" si="21"/>
        <v>64.438288357725</v>
      </c>
      <c r="L59" s="30">
        <f t="shared" si="22"/>
        <v>136.93136276016563</v>
      </c>
      <c r="M59" s="30">
        <f t="shared" si="23"/>
        <v>13.424643407859376</v>
      </c>
      <c r="N59" s="30">
        <f t="shared" si="24"/>
        <v>72.144648543000002</v>
      </c>
      <c r="O59" s="30">
        <f t="shared" si="25"/>
        <v>0</v>
      </c>
      <c r="P59" s="30">
        <f t="shared" si="26"/>
        <v>24.4471979494575</v>
      </c>
      <c r="Q59" s="31">
        <f t="shared" si="27"/>
        <v>2205.4783024705425</v>
      </c>
    </row>
    <row r="60" spans="1:17" x14ac:dyDescent="0.35">
      <c r="A60" s="28" t="s">
        <v>91</v>
      </c>
      <c r="B60" s="29">
        <v>604</v>
      </c>
      <c r="C60" s="29">
        <v>100</v>
      </c>
      <c r="D60" s="30">
        <f t="shared" si="14"/>
        <v>2796.6961666666666</v>
      </c>
      <c r="E60" s="30">
        <f t="shared" si="15"/>
        <v>83.900885000000002</v>
      </c>
      <c r="F60" s="30">
        <f t="shared" si="16"/>
        <v>0</v>
      </c>
      <c r="G60" s="30">
        <f t="shared" si="17"/>
        <v>2880.5970516666666</v>
      </c>
      <c r="H60" s="30">
        <f t="shared" si="18"/>
        <v>21.604477887499996</v>
      </c>
      <c r="I60" s="30">
        <f t="shared" si="19"/>
        <v>8.6417911549999999</v>
      </c>
      <c r="J60" s="30">
        <f t="shared" si="20"/>
        <v>197.32089803916665</v>
      </c>
      <c r="K60" s="30">
        <f t="shared" si="21"/>
        <v>67.924478478300003</v>
      </c>
      <c r="L60" s="30">
        <f t="shared" si="22"/>
        <v>144.3395167663875</v>
      </c>
      <c r="M60" s="30">
        <f t="shared" si="23"/>
        <v>14.150933016312502</v>
      </c>
      <c r="N60" s="30">
        <f t="shared" si="24"/>
        <v>76.047762164000005</v>
      </c>
      <c r="O60" s="30">
        <f t="shared" si="25"/>
        <v>0</v>
      </c>
      <c r="P60" s="30">
        <f t="shared" si="26"/>
        <v>25.769821224209998</v>
      </c>
      <c r="Q60" s="31">
        <f t="shared" si="27"/>
        <v>2324.79737293579</v>
      </c>
    </row>
    <row r="61" spans="1:17" x14ac:dyDescent="0.35">
      <c r="A61" s="28" t="s">
        <v>92</v>
      </c>
      <c r="B61" s="29">
        <v>314</v>
      </c>
      <c r="C61" s="29">
        <v>100</v>
      </c>
      <c r="D61" s="30">
        <f t="shared" si="14"/>
        <v>1453.9115833333333</v>
      </c>
      <c r="E61" s="30">
        <f t="shared" si="15"/>
        <v>43.617347499999994</v>
      </c>
      <c r="F61" s="30">
        <f t="shared" si="16"/>
        <v>3.6084166666666988</v>
      </c>
      <c r="G61" s="30">
        <f t="shared" si="17"/>
        <v>1501.1373475</v>
      </c>
      <c r="H61" s="30">
        <f t="shared" si="18"/>
        <v>11.258530106249999</v>
      </c>
      <c r="I61" s="30">
        <f t="shared" si="19"/>
        <v>4.5034120424999999</v>
      </c>
      <c r="J61" s="30">
        <f t="shared" si="20"/>
        <v>102.82790830374999</v>
      </c>
      <c r="K61" s="30">
        <f t="shared" si="21"/>
        <v>35.396818654050001</v>
      </c>
      <c r="L61" s="30">
        <f t="shared" si="22"/>
        <v>75.21823963985625</v>
      </c>
      <c r="M61" s="30">
        <f t="shared" si="23"/>
        <v>7.37433721959375</v>
      </c>
      <c r="N61" s="30">
        <f t="shared" si="24"/>
        <v>39.630025974000006</v>
      </c>
      <c r="O61" s="30">
        <f t="shared" si="25"/>
        <v>0</v>
      </c>
      <c r="P61" s="30">
        <f t="shared" si="26"/>
        <v>0</v>
      </c>
      <c r="Q61" s="31">
        <f t="shared" si="27"/>
        <v>1224.92807556</v>
      </c>
    </row>
    <row r="62" spans="1:17" x14ac:dyDescent="0.35">
      <c r="A62" s="28" t="s">
        <v>93</v>
      </c>
      <c r="B62" s="29">
        <v>329</v>
      </c>
      <c r="C62" s="29">
        <v>100</v>
      </c>
      <c r="D62" s="30">
        <f t="shared" si="14"/>
        <v>1523.3659583333333</v>
      </c>
      <c r="E62" s="30">
        <f t="shared" si="15"/>
        <v>45.700978749999997</v>
      </c>
      <c r="F62" s="30">
        <f t="shared" si="16"/>
        <v>0</v>
      </c>
      <c r="G62" s="30">
        <f t="shared" si="17"/>
        <v>1569.0669370833334</v>
      </c>
      <c r="H62" s="30">
        <f t="shared" si="18"/>
        <v>11.768002028125002</v>
      </c>
      <c r="I62" s="30">
        <f t="shared" si="19"/>
        <v>4.7072008112499999</v>
      </c>
      <c r="J62" s="30">
        <f t="shared" si="20"/>
        <v>107.48108519020835</v>
      </c>
      <c r="K62" s="30">
        <f t="shared" si="21"/>
        <v>36.998598376425001</v>
      </c>
      <c r="L62" s="30">
        <f t="shared" si="22"/>
        <v>78.622021549903124</v>
      </c>
      <c r="M62" s="30">
        <f t="shared" si="23"/>
        <v>7.7080413284218752</v>
      </c>
      <c r="N62" s="30">
        <f t="shared" si="24"/>
        <v>41.423367139</v>
      </c>
      <c r="O62" s="30">
        <f t="shared" si="25"/>
        <v>0</v>
      </c>
      <c r="P62" s="30">
        <f t="shared" si="26"/>
        <v>0</v>
      </c>
      <c r="Q62" s="31">
        <f t="shared" si="27"/>
        <v>1280.35862066</v>
      </c>
    </row>
    <row r="63" spans="1:17" x14ac:dyDescent="0.35">
      <c r="A63" s="28" t="s">
        <v>94</v>
      </c>
      <c r="B63" s="29">
        <v>332</v>
      </c>
      <c r="C63" s="29">
        <v>100</v>
      </c>
      <c r="D63" s="30">
        <f t="shared" si="14"/>
        <v>1537.2568333333336</v>
      </c>
      <c r="E63" s="30">
        <f t="shared" si="15"/>
        <v>46.117705000000008</v>
      </c>
      <c r="F63" s="30">
        <f t="shared" si="16"/>
        <v>0</v>
      </c>
      <c r="G63" s="30">
        <f t="shared" si="17"/>
        <v>1583.3745383333337</v>
      </c>
      <c r="H63" s="30">
        <f t="shared" si="18"/>
        <v>11.875309037500003</v>
      </c>
      <c r="I63" s="30">
        <f t="shared" si="19"/>
        <v>4.7501236150000015</v>
      </c>
      <c r="J63" s="30">
        <f t="shared" si="20"/>
        <v>108.46115587583336</v>
      </c>
      <c r="K63" s="30">
        <f t="shared" si="21"/>
        <v>37.335971613900007</v>
      </c>
      <c r="L63" s="30">
        <f t="shared" si="22"/>
        <v>79.338939679537518</v>
      </c>
      <c r="M63" s="30">
        <f t="shared" si="23"/>
        <v>7.7783274195625021</v>
      </c>
      <c r="N63" s="30">
        <f t="shared" si="24"/>
        <v>41.801087812000013</v>
      </c>
      <c r="O63" s="30">
        <f t="shared" si="25"/>
        <v>0</v>
      </c>
      <c r="P63" s="30">
        <f t="shared" si="26"/>
        <v>0</v>
      </c>
      <c r="Q63" s="31">
        <f t="shared" si="27"/>
        <v>1292.0336232800003</v>
      </c>
    </row>
    <row r="64" spans="1:17" x14ac:dyDescent="0.35">
      <c r="A64" s="28" t="s">
        <v>95</v>
      </c>
      <c r="B64" s="29">
        <v>335</v>
      </c>
      <c r="C64" s="29">
        <v>100</v>
      </c>
      <c r="D64" s="30">
        <f t="shared" si="14"/>
        <v>1551.1477083333334</v>
      </c>
      <c r="E64" s="30">
        <f t="shared" si="15"/>
        <v>46.534431249999997</v>
      </c>
      <c r="F64" s="30">
        <f t="shared" si="16"/>
        <v>0</v>
      </c>
      <c r="G64" s="30">
        <f t="shared" si="17"/>
        <v>1597.6821395833333</v>
      </c>
      <c r="H64" s="30">
        <f t="shared" si="18"/>
        <v>11.982616046875</v>
      </c>
      <c r="I64" s="30">
        <f t="shared" si="19"/>
        <v>4.7930464187499995</v>
      </c>
      <c r="J64" s="30">
        <f t="shared" si="20"/>
        <v>109.44122656145834</v>
      </c>
      <c r="K64" s="30">
        <f t="shared" si="21"/>
        <v>37.673344851374992</v>
      </c>
      <c r="L64" s="30">
        <f t="shared" si="22"/>
        <v>80.055857809171869</v>
      </c>
      <c r="M64" s="30">
        <f t="shared" si="23"/>
        <v>7.8486135107031245</v>
      </c>
      <c r="N64" s="30">
        <f t="shared" si="24"/>
        <v>42.178808484999998</v>
      </c>
      <c r="O64" s="30">
        <f t="shared" si="25"/>
        <v>0</v>
      </c>
      <c r="P64" s="30">
        <f t="shared" si="26"/>
        <v>14.292864420712499</v>
      </c>
      <c r="Q64" s="31">
        <f t="shared" si="27"/>
        <v>1289.4157614792875</v>
      </c>
    </row>
    <row r="65" spans="1:17" x14ac:dyDescent="0.35">
      <c r="A65" s="28" t="s">
        <v>96</v>
      </c>
      <c r="B65" s="29">
        <v>345</v>
      </c>
      <c r="C65" s="29">
        <v>100</v>
      </c>
      <c r="D65" s="30">
        <f t="shared" si="14"/>
        <v>1597.4506249999999</v>
      </c>
      <c r="E65" s="30">
        <f t="shared" si="15"/>
        <v>47.923518749999999</v>
      </c>
      <c r="F65" s="30">
        <f t="shared" si="16"/>
        <v>0</v>
      </c>
      <c r="G65" s="30">
        <f t="shared" si="17"/>
        <v>1645.37414375</v>
      </c>
      <c r="H65" s="30">
        <f t="shared" si="18"/>
        <v>12.340306078125</v>
      </c>
      <c r="I65" s="30">
        <f t="shared" si="19"/>
        <v>4.9361224312499994</v>
      </c>
      <c r="J65" s="30">
        <f t="shared" si="20"/>
        <v>112.70812884687498</v>
      </c>
      <c r="K65" s="30">
        <f t="shared" si="21"/>
        <v>38.797922309625001</v>
      </c>
      <c r="L65" s="30">
        <f t="shared" si="22"/>
        <v>82.445584907953119</v>
      </c>
      <c r="M65" s="30">
        <f t="shared" si="23"/>
        <v>8.0829004811718761</v>
      </c>
      <c r="N65" s="30">
        <f t="shared" si="24"/>
        <v>43.437877395000008</v>
      </c>
      <c r="O65" s="30">
        <f t="shared" si="25"/>
        <v>0</v>
      </c>
      <c r="P65" s="30">
        <f t="shared" si="26"/>
        <v>14.7195170899875</v>
      </c>
      <c r="Q65" s="31">
        <f t="shared" si="27"/>
        <v>1327.9057842100126</v>
      </c>
    </row>
    <row r="66" spans="1:17" x14ac:dyDescent="0.35">
      <c r="A66" s="28" t="s">
        <v>97</v>
      </c>
      <c r="B66" s="29">
        <v>358</v>
      </c>
      <c r="C66" s="29">
        <v>100</v>
      </c>
      <c r="D66" s="30">
        <f t="shared" si="14"/>
        <v>1657.6444166666665</v>
      </c>
      <c r="E66" s="30">
        <f t="shared" si="15"/>
        <v>49.729332499999998</v>
      </c>
      <c r="F66" s="30">
        <f t="shared" si="16"/>
        <v>0</v>
      </c>
      <c r="G66" s="30">
        <f t="shared" si="17"/>
        <v>1707.3737491666666</v>
      </c>
      <c r="H66" s="30">
        <f t="shared" si="18"/>
        <v>12.805303118749999</v>
      </c>
      <c r="I66" s="30">
        <f t="shared" si="19"/>
        <v>5.1221212474999991</v>
      </c>
      <c r="J66" s="30">
        <f t="shared" si="20"/>
        <v>116.95510181791666</v>
      </c>
      <c r="K66" s="30">
        <f t="shared" si="21"/>
        <v>40.259873005350002</v>
      </c>
      <c r="L66" s="30">
        <f t="shared" si="22"/>
        <v>85.552230136368749</v>
      </c>
      <c r="M66" s="30">
        <f t="shared" si="23"/>
        <v>8.387473542781251</v>
      </c>
      <c r="N66" s="30">
        <f t="shared" si="24"/>
        <v>45.074666977999996</v>
      </c>
      <c r="O66" s="30">
        <f t="shared" si="25"/>
        <v>0</v>
      </c>
      <c r="P66" s="30">
        <f t="shared" si="26"/>
        <v>15.274165560044999</v>
      </c>
      <c r="Q66" s="31">
        <f t="shared" si="27"/>
        <v>1377.942813759955</v>
      </c>
    </row>
    <row r="67" spans="1:17" x14ac:dyDescent="0.35">
      <c r="A67" s="28" t="s">
        <v>98</v>
      </c>
      <c r="B67" s="29">
        <v>371</v>
      </c>
      <c r="C67" s="29">
        <v>100</v>
      </c>
      <c r="D67" s="30">
        <f t="shared" si="14"/>
        <v>1717.8382083333333</v>
      </c>
      <c r="E67" s="30">
        <f t="shared" si="15"/>
        <v>51.535146249999997</v>
      </c>
      <c r="F67" s="30">
        <f t="shared" si="16"/>
        <v>0</v>
      </c>
      <c r="G67" s="30">
        <f t="shared" si="17"/>
        <v>1769.3733545833334</v>
      </c>
      <c r="H67" s="30">
        <f t="shared" si="18"/>
        <v>13.270300159375001</v>
      </c>
      <c r="I67" s="30">
        <f t="shared" si="19"/>
        <v>5.3081200637499997</v>
      </c>
      <c r="J67" s="30">
        <f t="shared" si="20"/>
        <v>121.20207478895833</v>
      </c>
      <c r="K67" s="30">
        <f t="shared" si="21"/>
        <v>41.721823701075003</v>
      </c>
      <c r="L67" s="30">
        <f t="shared" si="22"/>
        <v>88.658875364784379</v>
      </c>
      <c r="M67" s="30">
        <f t="shared" si="23"/>
        <v>8.6920466043906259</v>
      </c>
      <c r="N67" s="30">
        <f t="shared" si="24"/>
        <v>46.711456561000006</v>
      </c>
      <c r="O67" s="30">
        <f t="shared" si="25"/>
        <v>0</v>
      </c>
      <c r="P67" s="30">
        <f t="shared" si="26"/>
        <v>15.828814030102501</v>
      </c>
      <c r="Q67" s="31">
        <f t="shared" si="27"/>
        <v>1427.9798433098977</v>
      </c>
    </row>
    <row r="68" spans="1:17" x14ac:dyDescent="0.35">
      <c r="A68" s="28" t="s">
        <v>99</v>
      </c>
      <c r="B68" s="29">
        <v>386</v>
      </c>
      <c r="C68" s="29">
        <v>100</v>
      </c>
      <c r="D68" s="30">
        <f t="shared" ref="D68:D99" si="28">($D$1*(B68/12)*C68)/100</f>
        <v>1787.2925833333329</v>
      </c>
      <c r="E68" s="30">
        <f t="shared" ref="E68:E99" si="29">IF(B68&gt;=313,D68,E65)*3/100</f>
        <v>53.618777499999986</v>
      </c>
      <c r="F68" s="30">
        <f t="shared" ref="F68:F99" si="30">IF(B68&lt;315,1457.52*C68/100-D68,0)</f>
        <v>0</v>
      </c>
      <c r="G68" s="30">
        <f t="shared" ref="G68:G99" si="31">SUM(D68:F68)</f>
        <v>1840.911360833333</v>
      </c>
      <c r="H68" s="30">
        <f t="shared" ref="H68:H99" si="32">G68*0.75/100</f>
        <v>13.806835206249998</v>
      </c>
      <c r="I68" s="30">
        <f t="shared" ref="I68:I99" si="33">G68*0.3/100</f>
        <v>5.5227340824999986</v>
      </c>
      <c r="J68" s="30">
        <f t="shared" ref="J68:J99" si="34">IF(G68&lt;3170*(C68/100),G68*6.85/100,3170*(C68/100)*6.85/100)</f>
        <v>126.1024282170833</v>
      </c>
      <c r="K68" s="30">
        <f t="shared" ref="K68:K99" si="35">(G68*0.9825)*2.4/100</f>
        <v>43.408689888449992</v>
      </c>
      <c r="L68" s="30">
        <f t="shared" ref="L68:L99" si="36">(G68*0.9825)*5.1/100</f>
        <v>92.243466012956233</v>
      </c>
      <c r="M68" s="30">
        <f t="shared" ref="M68:M99" si="37">(G68*0.9825)*0.5/100</f>
        <v>9.043477060093748</v>
      </c>
      <c r="N68" s="30">
        <f t="shared" ref="N68:N99" si="38">IF(G68&lt;(3170*(C68/100)),(G68*2.64/100),3170*(C68/100)*2.64/100)</f>
        <v>48.600059925999993</v>
      </c>
      <c r="O68" s="30">
        <f t="shared" ref="O68:O99" si="39">IF((G68&gt;(3170*C68/100)),((G68-(3170*C68/100))*(6.58/100)),0)</f>
        <v>0</v>
      </c>
      <c r="P68" s="30">
        <f t="shared" ref="P68:P99" si="40">IF(((G68-(H68+I68+J68+N68+O68))&gt;1426.13),((G68-(H68+I68+J68+N68+O68))*1/100),0)</f>
        <v>16.468793034014997</v>
      </c>
      <c r="Q68" s="31">
        <f t="shared" ref="Q68:Q99" si="41">G68-SUM(H68:P68)</f>
        <v>1485.7148774059847</v>
      </c>
    </row>
    <row r="69" spans="1:17" x14ac:dyDescent="0.35">
      <c r="A69" s="28" t="s">
        <v>100</v>
      </c>
      <c r="B69" s="29">
        <v>400</v>
      </c>
      <c r="C69" s="29">
        <v>100</v>
      </c>
      <c r="D69" s="30">
        <f t="shared" si="28"/>
        <v>1852.1166666666668</v>
      </c>
      <c r="E69" s="30">
        <f t="shared" si="29"/>
        <v>55.563500000000005</v>
      </c>
      <c r="F69" s="30">
        <f t="shared" si="30"/>
        <v>0</v>
      </c>
      <c r="G69" s="30">
        <f t="shared" si="31"/>
        <v>1907.6801666666668</v>
      </c>
      <c r="H69" s="30">
        <f t="shared" si="32"/>
        <v>14.307601249999999</v>
      </c>
      <c r="I69" s="30">
        <f t="shared" si="33"/>
        <v>5.7230404999999998</v>
      </c>
      <c r="J69" s="30">
        <f t="shared" si="34"/>
        <v>130.67609141666665</v>
      </c>
      <c r="K69" s="30">
        <f t="shared" si="35"/>
        <v>44.983098330000004</v>
      </c>
      <c r="L69" s="30">
        <f t="shared" si="36"/>
        <v>95.589083951249989</v>
      </c>
      <c r="M69" s="30">
        <f t="shared" si="37"/>
        <v>9.3714788187500009</v>
      </c>
      <c r="N69" s="30">
        <f t="shared" si="38"/>
        <v>50.362756400000009</v>
      </c>
      <c r="O69" s="30">
        <f t="shared" si="39"/>
        <v>0</v>
      </c>
      <c r="P69" s="30">
        <f t="shared" si="40"/>
        <v>17.066106771000001</v>
      </c>
      <c r="Q69" s="31">
        <f t="shared" si="41"/>
        <v>1539.6009092290001</v>
      </c>
    </row>
    <row r="70" spans="1:17" x14ac:dyDescent="0.35">
      <c r="A70" s="28" t="s">
        <v>101</v>
      </c>
      <c r="B70" s="29">
        <v>422</v>
      </c>
      <c r="C70" s="29">
        <v>100</v>
      </c>
      <c r="D70" s="30">
        <f t="shared" si="28"/>
        <v>1953.9830833333333</v>
      </c>
      <c r="E70" s="30">
        <f t="shared" si="29"/>
        <v>58.6194925</v>
      </c>
      <c r="F70" s="30">
        <f t="shared" si="30"/>
        <v>0</v>
      </c>
      <c r="G70" s="30">
        <f t="shared" si="31"/>
        <v>2012.6025758333333</v>
      </c>
      <c r="H70" s="30">
        <f t="shared" si="32"/>
        <v>15.094519318749999</v>
      </c>
      <c r="I70" s="30">
        <f t="shared" si="33"/>
        <v>6.0378077274999997</v>
      </c>
      <c r="J70" s="30">
        <f t="shared" si="34"/>
        <v>137.86327644458331</v>
      </c>
      <c r="K70" s="30">
        <f t="shared" si="35"/>
        <v>47.457168738150003</v>
      </c>
      <c r="L70" s="30">
        <f t="shared" si="36"/>
        <v>100.84648356856874</v>
      </c>
      <c r="M70" s="30">
        <f t="shared" si="37"/>
        <v>9.8869101537812512</v>
      </c>
      <c r="N70" s="30">
        <f t="shared" si="38"/>
        <v>53.132708002000001</v>
      </c>
      <c r="O70" s="30">
        <f t="shared" si="39"/>
        <v>0</v>
      </c>
      <c r="P70" s="30">
        <f t="shared" si="40"/>
        <v>18.004742643404999</v>
      </c>
      <c r="Q70" s="31">
        <f t="shared" si="41"/>
        <v>1624.278959236595</v>
      </c>
    </row>
    <row r="71" spans="1:17" x14ac:dyDescent="0.35">
      <c r="A71" s="28" t="s">
        <v>102</v>
      </c>
      <c r="B71" s="29">
        <v>443</v>
      </c>
      <c r="C71" s="29">
        <v>100</v>
      </c>
      <c r="D71" s="30">
        <f t="shared" si="28"/>
        <v>2051.219208333333</v>
      </c>
      <c r="E71" s="30">
        <f t="shared" si="29"/>
        <v>61.536576249999989</v>
      </c>
      <c r="F71" s="30">
        <f t="shared" si="30"/>
        <v>0</v>
      </c>
      <c r="G71" s="30">
        <f t="shared" si="31"/>
        <v>2112.755784583333</v>
      </c>
      <c r="H71" s="30">
        <f t="shared" si="32"/>
        <v>15.845668384374999</v>
      </c>
      <c r="I71" s="30">
        <f t="shared" si="33"/>
        <v>6.3382673537499992</v>
      </c>
      <c r="J71" s="30">
        <f t="shared" si="34"/>
        <v>144.72377124395831</v>
      </c>
      <c r="K71" s="30">
        <f t="shared" si="35"/>
        <v>49.81878140047499</v>
      </c>
      <c r="L71" s="30">
        <f t="shared" si="36"/>
        <v>105.86491047600936</v>
      </c>
      <c r="M71" s="30">
        <f t="shared" si="37"/>
        <v>10.378912791765623</v>
      </c>
      <c r="N71" s="30">
        <f t="shared" si="38"/>
        <v>55.776752712999993</v>
      </c>
      <c r="O71" s="30">
        <f t="shared" si="39"/>
        <v>0</v>
      </c>
      <c r="P71" s="30">
        <f t="shared" si="40"/>
        <v>18.900713248882496</v>
      </c>
      <c r="Q71" s="31">
        <f t="shared" si="41"/>
        <v>1705.1080069711172</v>
      </c>
    </row>
    <row r="72" spans="1:17" x14ac:dyDescent="0.35">
      <c r="A72" s="28" t="s">
        <v>103</v>
      </c>
      <c r="B72" s="29">
        <v>466</v>
      </c>
      <c r="C72" s="29">
        <v>100</v>
      </c>
      <c r="D72" s="30">
        <f t="shared" si="28"/>
        <v>2157.7159166666665</v>
      </c>
      <c r="E72" s="30">
        <f t="shared" si="29"/>
        <v>64.731477499999997</v>
      </c>
      <c r="F72" s="30">
        <f t="shared" si="30"/>
        <v>0</v>
      </c>
      <c r="G72" s="30">
        <f t="shared" si="31"/>
        <v>2222.4473941666665</v>
      </c>
      <c r="H72" s="30">
        <f t="shared" si="32"/>
        <v>16.668355456249998</v>
      </c>
      <c r="I72" s="30">
        <f t="shared" si="33"/>
        <v>6.6673421824999988</v>
      </c>
      <c r="J72" s="30">
        <f t="shared" si="34"/>
        <v>152.23764650041664</v>
      </c>
      <c r="K72" s="30">
        <f t="shared" si="35"/>
        <v>52.405309554449993</v>
      </c>
      <c r="L72" s="30">
        <f t="shared" si="36"/>
        <v>111.36128280320624</v>
      </c>
      <c r="M72" s="30">
        <f t="shared" si="37"/>
        <v>10.91777282384375</v>
      </c>
      <c r="N72" s="30">
        <f t="shared" si="38"/>
        <v>58.672611205999999</v>
      </c>
      <c r="O72" s="30">
        <f t="shared" si="39"/>
        <v>0</v>
      </c>
      <c r="P72" s="30">
        <f t="shared" si="40"/>
        <v>19.882014388214998</v>
      </c>
      <c r="Q72" s="31">
        <f t="shared" si="41"/>
        <v>1793.6350592517849</v>
      </c>
    </row>
    <row r="73" spans="1:17" x14ac:dyDescent="0.35">
      <c r="A73" s="28" t="s">
        <v>104</v>
      </c>
      <c r="B73" s="29">
        <v>486</v>
      </c>
      <c r="C73" s="29">
        <v>100</v>
      </c>
      <c r="D73" s="30">
        <f t="shared" si="28"/>
        <v>2250.3217500000001</v>
      </c>
      <c r="E73" s="30">
        <f t="shared" si="29"/>
        <v>67.509652500000001</v>
      </c>
      <c r="F73" s="30">
        <f t="shared" si="30"/>
        <v>0</v>
      </c>
      <c r="G73" s="30">
        <f t="shared" si="31"/>
        <v>2317.8314025</v>
      </c>
      <c r="H73" s="30">
        <f t="shared" si="32"/>
        <v>17.383735518750001</v>
      </c>
      <c r="I73" s="30">
        <f t="shared" si="33"/>
        <v>6.9534942074999995</v>
      </c>
      <c r="J73" s="30">
        <f t="shared" si="34"/>
        <v>158.77145107125</v>
      </c>
      <c r="K73" s="30">
        <f t="shared" si="35"/>
        <v>54.654464470950003</v>
      </c>
      <c r="L73" s="30">
        <f t="shared" si="36"/>
        <v>116.14073700076875</v>
      </c>
      <c r="M73" s="30">
        <f t="shared" si="37"/>
        <v>11.386346764781251</v>
      </c>
      <c r="N73" s="30">
        <f t="shared" si="38"/>
        <v>61.190749026000006</v>
      </c>
      <c r="O73" s="30">
        <f t="shared" si="39"/>
        <v>0</v>
      </c>
      <c r="P73" s="30">
        <f t="shared" si="40"/>
        <v>20.735319726765002</v>
      </c>
      <c r="Q73" s="31">
        <f t="shared" si="41"/>
        <v>1870.615104713235</v>
      </c>
    </row>
    <row r="74" spans="1:17" x14ac:dyDescent="0.35">
      <c r="A74" s="28" t="s">
        <v>105</v>
      </c>
      <c r="B74" s="29">
        <v>327</v>
      </c>
      <c r="C74" s="29">
        <v>100</v>
      </c>
      <c r="D74" s="30">
        <f t="shared" si="28"/>
        <v>1514.1053749999999</v>
      </c>
      <c r="E74" s="30">
        <f t="shared" si="29"/>
        <v>45.423161249999993</v>
      </c>
      <c r="F74" s="30">
        <f t="shared" si="30"/>
        <v>0</v>
      </c>
      <c r="G74" s="30">
        <f t="shared" si="31"/>
        <v>1559.5285362499999</v>
      </c>
      <c r="H74" s="30">
        <f t="shared" si="32"/>
        <v>11.696464021874998</v>
      </c>
      <c r="I74" s="30">
        <f t="shared" si="33"/>
        <v>4.6785856087499997</v>
      </c>
      <c r="J74" s="30">
        <f t="shared" si="34"/>
        <v>106.82770473312499</v>
      </c>
      <c r="K74" s="30">
        <f t="shared" si="35"/>
        <v>36.773682884774999</v>
      </c>
      <c r="L74" s="30">
        <f t="shared" si="36"/>
        <v>78.144076130146871</v>
      </c>
      <c r="M74" s="30">
        <f t="shared" si="37"/>
        <v>7.6611839343281245</v>
      </c>
      <c r="N74" s="30">
        <f t="shared" si="38"/>
        <v>41.171553357000001</v>
      </c>
      <c r="O74" s="30">
        <f t="shared" si="39"/>
        <v>0</v>
      </c>
      <c r="P74" s="30">
        <f t="shared" si="40"/>
        <v>0</v>
      </c>
      <c r="Q74" s="31">
        <f t="shared" si="41"/>
        <v>1272.5752855799999</v>
      </c>
    </row>
    <row r="75" spans="1:17" x14ac:dyDescent="0.35">
      <c r="A75" s="28" t="s">
        <v>106</v>
      </c>
      <c r="B75" s="29">
        <v>332</v>
      </c>
      <c r="C75" s="29">
        <v>100</v>
      </c>
      <c r="D75" s="30">
        <f t="shared" si="28"/>
        <v>1537.2568333333336</v>
      </c>
      <c r="E75" s="30">
        <f t="shared" si="29"/>
        <v>46.117705000000008</v>
      </c>
      <c r="F75" s="30">
        <f t="shared" si="30"/>
        <v>0</v>
      </c>
      <c r="G75" s="30">
        <f t="shared" si="31"/>
        <v>1583.3745383333337</v>
      </c>
      <c r="H75" s="30">
        <f t="shared" si="32"/>
        <v>11.875309037500003</v>
      </c>
      <c r="I75" s="30">
        <f t="shared" si="33"/>
        <v>4.7501236150000015</v>
      </c>
      <c r="J75" s="30">
        <f t="shared" si="34"/>
        <v>108.46115587583336</v>
      </c>
      <c r="K75" s="30">
        <f t="shared" si="35"/>
        <v>37.335971613900007</v>
      </c>
      <c r="L75" s="30">
        <f t="shared" si="36"/>
        <v>79.338939679537518</v>
      </c>
      <c r="M75" s="30">
        <f t="shared" si="37"/>
        <v>7.7783274195625021</v>
      </c>
      <c r="N75" s="30">
        <f t="shared" si="38"/>
        <v>41.801087812000013</v>
      </c>
      <c r="O75" s="30">
        <f t="shared" si="39"/>
        <v>0</v>
      </c>
      <c r="P75" s="30">
        <f t="shared" si="40"/>
        <v>0</v>
      </c>
      <c r="Q75" s="31">
        <f t="shared" si="41"/>
        <v>1292.0336232800003</v>
      </c>
    </row>
    <row r="76" spans="1:17" x14ac:dyDescent="0.35">
      <c r="A76" s="28" t="s">
        <v>107</v>
      </c>
      <c r="B76" s="29">
        <v>340</v>
      </c>
      <c r="C76" s="29">
        <v>100</v>
      </c>
      <c r="D76" s="30">
        <f t="shared" si="28"/>
        <v>1574.2991666666667</v>
      </c>
      <c r="E76" s="30">
        <f t="shared" si="29"/>
        <v>47.228974999999998</v>
      </c>
      <c r="F76" s="30">
        <f t="shared" si="30"/>
        <v>0</v>
      </c>
      <c r="G76" s="30">
        <f t="shared" si="31"/>
        <v>1621.5281416666667</v>
      </c>
      <c r="H76" s="30">
        <f t="shared" si="32"/>
        <v>12.161461062500001</v>
      </c>
      <c r="I76" s="30">
        <f t="shared" si="33"/>
        <v>4.8645844250000003</v>
      </c>
      <c r="J76" s="30">
        <f t="shared" si="34"/>
        <v>111.07467770416666</v>
      </c>
      <c r="K76" s="30">
        <f t="shared" si="35"/>
        <v>38.2356335805</v>
      </c>
      <c r="L76" s="30">
        <f t="shared" si="36"/>
        <v>81.250721358562501</v>
      </c>
      <c r="M76" s="30">
        <f t="shared" si="37"/>
        <v>7.9657569959375003</v>
      </c>
      <c r="N76" s="30">
        <f t="shared" si="38"/>
        <v>42.808342940000003</v>
      </c>
      <c r="O76" s="30">
        <f t="shared" si="39"/>
        <v>0</v>
      </c>
      <c r="P76" s="30">
        <f t="shared" si="40"/>
        <v>14.506190755350001</v>
      </c>
      <c r="Q76" s="31">
        <f t="shared" si="41"/>
        <v>1308.66077284465</v>
      </c>
    </row>
    <row r="77" spans="1:17" x14ac:dyDescent="0.35">
      <c r="A77" s="28" t="s">
        <v>108</v>
      </c>
      <c r="B77" s="29">
        <v>348</v>
      </c>
      <c r="C77" s="29">
        <v>100</v>
      </c>
      <c r="D77" s="30">
        <f t="shared" si="28"/>
        <v>1611.3415</v>
      </c>
      <c r="E77" s="30">
        <f t="shared" si="29"/>
        <v>48.340244999999996</v>
      </c>
      <c r="F77" s="30">
        <f t="shared" si="30"/>
        <v>0</v>
      </c>
      <c r="G77" s="30">
        <f t="shared" si="31"/>
        <v>1659.6817450000001</v>
      </c>
      <c r="H77" s="30">
        <f t="shared" si="32"/>
        <v>12.447613087500001</v>
      </c>
      <c r="I77" s="30">
        <f t="shared" si="33"/>
        <v>4.9790452350000001</v>
      </c>
      <c r="J77" s="30">
        <f t="shared" si="34"/>
        <v>113.68819953250001</v>
      </c>
      <c r="K77" s="30">
        <f t="shared" si="35"/>
        <v>39.135295547100007</v>
      </c>
      <c r="L77" s="30">
        <f t="shared" si="36"/>
        <v>83.162503037587499</v>
      </c>
      <c r="M77" s="30">
        <f t="shared" si="37"/>
        <v>8.1531865723125012</v>
      </c>
      <c r="N77" s="30">
        <f t="shared" si="38"/>
        <v>43.815598068000007</v>
      </c>
      <c r="O77" s="30">
        <f t="shared" si="39"/>
        <v>0</v>
      </c>
      <c r="P77" s="30">
        <f t="shared" si="40"/>
        <v>14.847512890770002</v>
      </c>
      <c r="Q77" s="31">
        <f t="shared" si="41"/>
        <v>1339.45279102923</v>
      </c>
    </row>
    <row r="78" spans="1:17" x14ac:dyDescent="0.35">
      <c r="A78" s="28" t="s">
        <v>109</v>
      </c>
      <c r="B78" s="29">
        <v>361</v>
      </c>
      <c r="C78" s="29">
        <v>100</v>
      </c>
      <c r="D78" s="30">
        <f t="shared" si="28"/>
        <v>1671.5352916666664</v>
      </c>
      <c r="E78" s="30">
        <f t="shared" si="29"/>
        <v>50.146058749999995</v>
      </c>
      <c r="F78" s="30">
        <f t="shared" si="30"/>
        <v>0</v>
      </c>
      <c r="G78" s="30">
        <f t="shared" si="31"/>
        <v>1721.6813504166664</v>
      </c>
      <c r="H78" s="30">
        <f t="shared" si="32"/>
        <v>12.912610128124998</v>
      </c>
      <c r="I78" s="30">
        <f t="shared" si="33"/>
        <v>5.1650440512499998</v>
      </c>
      <c r="J78" s="30">
        <f t="shared" si="34"/>
        <v>117.93517250354164</v>
      </c>
      <c r="K78" s="30">
        <f t="shared" si="35"/>
        <v>40.597246242824994</v>
      </c>
      <c r="L78" s="30">
        <f t="shared" si="36"/>
        <v>86.269148266003128</v>
      </c>
      <c r="M78" s="30">
        <f t="shared" si="37"/>
        <v>8.4577596339218744</v>
      </c>
      <c r="N78" s="30">
        <f t="shared" si="38"/>
        <v>45.452387651000002</v>
      </c>
      <c r="O78" s="30">
        <f t="shared" si="39"/>
        <v>0</v>
      </c>
      <c r="P78" s="30">
        <f t="shared" si="40"/>
        <v>15.402161360827497</v>
      </c>
      <c r="Q78" s="31">
        <f t="shared" si="41"/>
        <v>1389.4898205791724</v>
      </c>
    </row>
    <row r="79" spans="1:17" x14ac:dyDescent="0.35">
      <c r="A79" s="28" t="s">
        <v>110</v>
      </c>
      <c r="B79" s="29">
        <v>375</v>
      </c>
      <c r="C79" s="29">
        <v>100</v>
      </c>
      <c r="D79" s="30">
        <f t="shared" si="28"/>
        <v>1736.359375</v>
      </c>
      <c r="E79" s="30">
        <f t="shared" si="29"/>
        <v>52.090781249999999</v>
      </c>
      <c r="F79" s="30">
        <f t="shared" si="30"/>
        <v>0</v>
      </c>
      <c r="G79" s="30">
        <f t="shared" si="31"/>
        <v>1788.45015625</v>
      </c>
      <c r="H79" s="30">
        <f t="shared" si="32"/>
        <v>13.413376171874999</v>
      </c>
      <c r="I79" s="30">
        <f t="shared" si="33"/>
        <v>5.3653504687499991</v>
      </c>
      <c r="J79" s="30">
        <f t="shared" si="34"/>
        <v>122.50883570312499</v>
      </c>
      <c r="K79" s="30">
        <f t="shared" si="35"/>
        <v>42.171654684375</v>
      </c>
      <c r="L79" s="30">
        <f t="shared" si="36"/>
        <v>89.61476620429687</v>
      </c>
      <c r="M79" s="30">
        <f t="shared" si="37"/>
        <v>8.7857613925781255</v>
      </c>
      <c r="N79" s="30">
        <f t="shared" si="38"/>
        <v>47.215084125000004</v>
      </c>
      <c r="O79" s="30">
        <f t="shared" si="39"/>
        <v>0</v>
      </c>
      <c r="P79" s="30">
        <f t="shared" si="40"/>
        <v>15.9994750978125</v>
      </c>
      <c r="Q79" s="31">
        <f t="shared" si="41"/>
        <v>1443.3758524021875</v>
      </c>
    </row>
    <row r="80" spans="1:17" x14ac:dyDescent="0.35">
      <c r="A80" s="28" t="s">
        <v>111</v>
      </c>
      <c r="B80" s="29">
        <v>390</v>
      </c>
      <c r="C80" s="29">
        <v>100</v>
      </c>
      <c r="D80" s="30">
        <f t="shared" si="28"/>
        <v>1805.81375</v>
      </c>
      <c r="E80" s="30">
        <f t="shared" si="29"/>
        <v>54.174412499999995</v>
      </c>
      <c r="F80" s="30">
        <f t="shared" si="30"/>
        <v>0</v>
      </c>
      <c r="G80" s="30">
        <f t="shared" si="31"/>
        <v>1859.9881625</v>
      </c>
      <c r="H80" s="30">
        <f t="shared" si="32"/>
        <v>13.949911218750001</v>
      </c>
      <c r="I80" s="30">
        <f t="shared" si="33"/>
        <v>5.5799644874999998</v>
      </c>
      <c r="J80" s="30">
        <f t="shared" si="34"/>
        <v>127.40918913125</v>
      </c>
      <c r="K80" s="30">
        <f t="shared" si="35"/>
        <v>43.858520871750009</v>
      </c>
      <c r="L80" s="30">
        <f t="shared" si="36"/>
        <v>93.199356852468753</v>
      </c>
      <c r="M80" s="30">
        <f t="shared" si="37"/>
        <v>9.1371918482812511</v>
      </c>
      <c r="N80" s="30">
        <f t="shared" si="38"/>
        <v>49.103687489999999</v>
      </c>
      <c r="O80" s="30">
        <f t="shared" si="39"/>
        <v>0</v>
      </c>
      <c r="P80" s="30">
        <f t="shared" si="40"/>
        <v>16.639454101725001</v>
      </c>
      <c r="Q80" s="31">
        <f t="shared" si="41"/>
        <v>1501.110886498275</v>
      </c>
    </row>
    <row r="81" spans="1:17" x14ac:dyDescent="0.35">
      <c r="A81" s="28" t="s">
        <v>112</v>
      </c>
      <c r="B81" s="29">
        <v>405</v>
      </c>
      <c r="C81" s="29">
        <v>100</v>
      </c>
      <c r="D81" s="30">
        <f t="shared" si="28"/>
        <v>1875.2681249999996</v>
      </c>
      <c r="E81" s="30">
        <f t="shared" si="29"/>
        <v>56.258043749999985</v>
      </c>
      <c r="F81" s="30">
        <f t="shared" si="30"/>
        <v>0</v>
      </c>
      <c r="G81" s="30">
        <f t="shared" si="31"/>
        <v>1931.5261687499997</v>
      </c>
      <c r="H81" s="30">
        <f t="shared" si="32"/>
        <v>14.486446265624998</v>
      </c>
      <c r="I81" s="30">
        <f t="shared" si="33"/>
        <v>5.7945785062499988</v>
      </c>
      <c r="J81" s="30">
        <f t="shared" si="34"/>
        <v>132.30954255937496</v>
      </c>
      <c r="K81" s="30">
        <f t="shared" si="35"/>
        <v>45.545387059124998</v>
      </c>
      <c r="L81" s="30">
        <f t="shared" si="36"/>
        <v>96.783947500640608</v>
      </c>
      <c r="M81" s="30">
        <f t="shared" si="37"/>
        <v>9.4886223039843749</v>
      </c>
      <c r="N81" s="30">
        <f t="shared" si="38"/>
        <v>50.992290854999993</v>
      </c>
      <c r="O81" s="30">
        <f t="shared" si="39"/>
        <v>0</v>
      </c>
      <c r="P81" s="30">
        <f t="shared" si="40"/>
        <v>17.279433105637498</v>
      </c>
      <c r="Q81" s="31">
        <f t="shared" si="41"/>
        <v>1558.8459205943623</v>
      </c>
    </row>
    <row r="82" spans="1:17" x14ac:dyDescent="0.35">
      <c r="A82" s="28" t="s">
        <v>113</v>
      </c>
      <c r="B82" s="29">
        <v>425</v>
      </c>
      <c r="C82" s="29">
        <v>100</v>
      </c>
      <c r="D82" s="30">
        <f t="shared" si="28"/>
        <v>1967.8739583333331</v>
      </c>
      <c r="E82" s="30">
        <f t="shared" si="29"/>
        <v>59.036218749999989</v>
      </c>
      <c r="F82" s="30">
        <f t="shared" si="30"/>
        <v>0</v>
      </c>
      <c r="G82" s="30">
        <f t="shared" si="31"/>
        <v>2026.9101770833331</v>
      </c>
      <c r="H82" s="30">
        <f t="shared" si="32"/>
        <v>15.201826328124998</v>
      </c>
      <c r="I82" s="30">
        <f t="shared" si="33"/>
        <v>6.0807305312499986</v>
      </c>
      <c r="J82" s="30">
        <f t="shared" si="34"/>
        <v>138.84334713020831</v>
      </c>
      <c r="K82" s="30">
        <f t="shared" si="35"/>
        <v>47.794541975624995</v>
      </c>
      <c r="L82" s="30">
        <f t="shared" si="36"/>
        <v>101.56340169820311</v>
      </c>
      <c r="M82" s="30">
        <f t="shared" si="37"/>
        <v>9.9571962449218745</v>
      </c>
      <c r="N82" s="30">
        <f t="shared" si="38"/>
        <v>53.510428674999993</v>
      </c>
      <c r="O82" s="30">
        <f t="shared" si="39"/>
        <v>0</v>
      </c>
      <c r="P82" s="30">
        <f t="shared" si="40"/>
        <v>18.132738444187499</v>
      </c>
      <c r="Q82" s="31">
        <f t="shared" si="41"/>
        <v>1635.8259660558124</v>
      </c>
    </row>
    <row r="83" spans="1:17" x14ac:dyDescent="0.35">
      <c r="A83" s="28" t="s">
        <v>114</v>
      </c>
      <c r="B83" s="29">
        <v>445</v>
      </c>
      <c r="C83" s="29">
        <v>100</v>
      </c>
      <c r="D83" s="30">
        <f t="shared" si="28"/>
        <v>2060.4797916666666</v>
      </c>
      <c r="E83" s="30">
        <f t="shared" si="29"/>
        <v>61.814393750000001</v>
      </c>
      <c r="F83" s="30">
        <f t="shared" si="30"/>
        <v>0</v>
      </c>
      <c r="G83" s="30">
        <f t="shared" si="31"/>
        <v>2122.2941854166666</v>
      </c>
      <c r="H83" s="30">
        <f t="shared" si="32"/>
        <v>15.917206390624999</v>
      </c>
      <c r="I83" s="30">
        <f t="shared" si="33"/>
        <v>6.3668825562499993</v>
      </c>
      <c r="J83" s="30">
        <f t="shared" si="34"/>
        <v>145.37715170104167</v>
      </c>
      <c r="K83" s="30">
        <f t="shared" si="35"/>
        <v>50.043696892124998</v>
      </c>
      <c r="L83" s="30">
        <f t="shared" si="36"/>
        <v>106.34285589576562</v>
      </c>
      <c r="M83" s="30">
        <f t="shared" si="37"/>
        <v>10.425770185859376</v>
      </c>
      <c r="N83" s="30">
        <f t="shared" si="38"/>
        <v>56.028566494999993</v>
      </c>
      <c r="O83" s="30">
        <f t="shared" si="39"/>
        <v>0</v>
      </c>
      <c r="P83" s="30">
        <f t="shared" si="40"/>
        <v>18.9860437827375</v>
      </c>
      <c r="Q83" s="31">
        <f t="shared" si="41"/>
        <v>1712.8060115172623</v>
      </c>
    </row>
    <row r="84" spans="1:17" x14ac:dyDescent="0.35">
      <c r="A84" s="28" t="s">
        <v>115</v>
      </c>
      <c r="B84" s="29">
        <v>468</v>
      </c>
      <c r="C84" s="29">
        <v>100</v>
      </c>
      <c r="D84" s="30">
        <f t="shared" si="28"/>
        <v>2166.9764999999998</v>
      </c>
      <c r="E84" s="30">
        <f t="shared" si="29"/>
        <v>65.009294999999995</v>
      </c>
      <c r="F84" s="30">
        <f t="shared" si="30"/>
        <v>0</v>
      </c>
      <c r="G84" s="30">
        <f t="shared" si="31"/>
        <v>2231.9857949999996</v>
      </c>
      <c r="H84" s="30">
        <f t="shared" si="32"/>
        <v>16.739893462499996</v>
      </c>
      <c r="I84" s="30">
        <f t="shared" si="33"/>
        <v>6.695957384999998</v>
      </c>
      <c r="J84" s="30">
        <f t="shared" si="34"/>
        <v>152.89102695749997</v>
      </c>
      <c r="K84" s="30">
        <f t="shared" si="35"/>
        <v>52.630225046099994</v>
      </c>
      <c r="L84" s="30">
        <f t="shared" si="36"/>
        <v>111.83922822296249</v>
      </c>
      <c r="M84" s="30">
        <f t="shared" si="37"/>
        <v>10.964630217937499</v>
      </c>
      <c r="N84" s="30">
        <f t="shared" si="38"/>
        <v>58.924424987999991</v>
      </c>
      <c r="O84" s="30">
        <f t="shared" si="39"/>
        <v>0</v>
      </c>
      <c r="P84" s="30">
        <f t="shared" si="40"/>
        <v>19.967344922069998</v>
      </c>
      <c r="Q84" s="31">
        <f t="shared" si="41"/>
        <v>1801.3330637979298</v>
      </c>
    </row>
    <row r="85" spans="1:17" x14ac:dyDescent="0.35">
      <c r="A85" s="28" t="s">
        <v>116</v>
      </c>
      <c r="B85" s="29">
        <v>491</v>
      </c>
      <c r="C85" s="29">
        <v>100</v>
      </c>
      <c r="D85" s="30">
        <f t="shared" si="28"/>
        <v>2273.4732083333333</v>
      </c>
      <c r="E85" s="30">
        <f t="shared" si="29"/>
        <v>68.20419625000001</v>
      </c>
      <c r="F85" s="30">
        <f t="shared" si="30"/>
        <v>0</v>
      </c>
      <c r="G85" s="30">
        <f t="shared" si="31"/>
        <v>2341.6774045833336</v>
      </c>
      <c r="H85" s="30">
        <f t="shared" si="32"/>
        <v>17.562580534375002</v>
      </c>
      <c r="I85" s="30">
        <f t="shared" si="33"/>
        <v>7.0250322137500003</v>
      </c>
      <c r="J85" s="30">
        <f t="shared" si="34"/>
        <v>160.40490221395834</v>
      </c>
      <c r="K85" s="30">
        <f t="shared" si="35"/>
        <v>55.216753200075011</v>
      </c>
      <c r="L85" s="30">
        <f t="shared" si="36"/>
        <v>117.3356005501594</v>
      </c>
      <c r="M85" s="30">
        <f t="shared" si="37"/>
        <v>11.503490250015627</v>
      </c>
      <c r="N85" s="30">
        <f t="shared" si="38"/>
        <v>61.820283481000004</v>
      </c>
      <c r="O85" s="30">
        <f t="shared" si="39"/>
        <v>0</v>
      </c>
      <c r="P85" s="30">
        <f t="shared" si="40"/>
        <v>20.948646061402499</v>
      </c>
      <c r="Q85" s="31">
        <f t="shared" si="41"/>
        <v>1889.8601160785977</v>
      </c>
    </row>
    <row r="86" spans="1:17" x14ac:dyDescent="0.35">
      <c r="A86" s="28" t="s">
        <v>117</v>
      </c>
      <c r="B86" s="29">
        <v>515</v>
      </c>
      <c r="C86" s="29">
        <v>100</v>
      </c>
      <c r="D86" s="30">
        <f t="shared" si="28"/>
        <v>2384.6002083333333</v>
      </c>
      <c r="E86" s="30">
        <f t="shared" si="29"/>
        <v>71.538006249999995</v>
      </c>
      <c r="F86" s="30">
        <f t="shared" si="30"/>
        <v>0</v>
      </c>
      <c r="G86" s="30">
        <f t="shared" si="31"/>
        <v>2456.1382145833331</v>
      </c>
      <c r="H86" s="30">
        <f t="shared" si="32"/>
        <v>18.421036609374998</v>
      </c>
      <c r="I86" s="30">
        <f t="shared" si="33"/>
        <v>7.3684146437499987</v>
      </c>
      <c r="J86" s="30">
        <f t="shared" si="34"/>
        <v>168.24546769895832</v>
      </c>
      <c r="K86" s="30">
        <f t="shared" si="35"/>
        <v>57.915739099874997</v>
      </c>
      <c r="L86" s="30">
        <f t="shared" si="36"/>
        <v>123.07094558723436</v>
      </c>
      <c r="M86" s="30">
        <f t="shared" si="37"/>
        <v>12.065778979140624</v>
      </c>
      <c r="N86" s="30">
        <f t="shared" si="38"/>
        <v>64.842048864999995</v>
      </c>
      <c r="O86" s="30">
        <f t="shared" si="39"/>
        <v>0</v>
      </c>
      <c r="P86" s="30">
        <f t="shared" si="40"/>
        <v>21.972612467662497</v>
      </c>
      <c r="Q86" s="31">
        <f t="shared" si="41"/>
        <v>1982.2361706323372</v>
      </c>
    </row>
    <row r="87" spans="1:17" x14ac:dyDescent="0.35">
      <c r="A87" s="28" t="s">
        <v>118</v>
      </c>
      <c r="B87" s="29">
        <v>365</v>
      </c>
      <c r="C87" s="29">
        <v>100</v>
      </c>
      <c r="D87" s="30">
        <f t="shared" si="28"/>
        <v>1690.0564583333332</v>
      </c>
      <c r="E87" s="30">
        <f t="shared" si="29"/>
        <v>50.701693749999997</v>
      </c>
      <c r="F87" s="30">
        <f t="shared" si="30"/>
        <v>0</v>
      </c>
      <c r="G87" s="30">
        <f t="shared" si="31"/>
        <v>1740.7581520833332</v>
      </c>
      <c r="H87" s="30">
        <f t="shared" si="32"/>
        <v>13.055686140624998</v>
      </c>
      <c r="I87" s="30">
        <f t="shared" si="33"/>
        <v>5.2222744562500001</v>
      </c>
      <c r="J87" s="30">
        <f t="shared" si="34"/>
        <v>119.24193341770831</v>
      </c>
      <c r="K87" s="30">
        <f t="shared" si="35"/>
        <v>41.047077226124991</v>
      </c>
      <c r="L87" s="30">
        <f t="shared" si="36"/>
        <v>87.225039105515606</v>
      </c>
      <c r="M87" s="30">
        <f t="shared" si="37"/>
        <v>8.5514744221093739</v>
      </c>
      <c r="N87" s="30">
        <f t="shared" si="38"/>
        <v>45.956015215000001</v>
      </c>
      <c r="O87" s="30">
        <f t="shared" si="39"/>
        <v>0</v>
      </c>
      <c r="P87" s="30">
        <f t="shared" si="40"/>
        <v>15.572822428537499</v>
      </c>
      <c r="Q87" s="31">
        <f t="shared" si="41"/>
        <v>1404.8858296714625</v>
      </c>
    </row>
    <row r="88" spans="1:17" x14ac:dyDescent="0.35">
      <c r="A88" s="28" t="s">
        <v>119</v>
      </c>
      <c r="B88" s="29">
        <v>380</v>
      </c>
      <c r="C88" s="29">
        <v>100</v>
      </c>
      <c r="D88" s="30">
        <f t="shared" si="28"/>
        <v>1759.510833333333</v>
      </c>
      <c r="E88" s="30">
        <f t="shared" si="29"/>
        <v>52.785324999999993</v>
      </c>
      <c r="F88" s="30">
        <f t="shared" si="30"/>
        <v>0</v>
      </c>
      <c r="G88" s="30">
        <f t="shared" si="31"/>
        <v>1812.2961583333331</v>
      </c>
      <c r="H88" s="30">
        <f t="shared" si="32"/>
        <v>13.5922211875</v>
      </c>
      <c r="I88" s="30">
        <f t="shared" si="33"/>
        <v>5.4368884749999999</v>
      </c>
      <c r="J88" s="30">
        <f t="shared" si="34"/>
        <v>124.14228684583331</v>
      </c>
      <c r="K88" s="30">
        <f t="shared" si="35"/>
        <v>42.733943413499993</v>
      </c>
      <c r="L88" s="30">
        <f t="shared" si="36"/>
        <v>90.809629753687474</v>
      </c>
      <c r="M88" s="30">
        <f t="shared" si="37"/>
        <v>8.9029048778124995</v>
      </c>
      <c r="N88" s="30">
        <f t="shared" si="38"/>
        <v>47.844618579999995</v>
      </c>
      <c r="O88" s="30">
        <f t="shared" si="39"/>
        <v>0</v>
      </c>
      <c r="P88" s="30">
        <f t="shared" si="40"/>
        <v>16.21280143245</v>
      </c>
      <c r="Q88" s="31">
        <f t="shared" si="41"/>
        <v>1462.62086376755</v>
      </c>
    </row>
    <row r="89" spans="1:17" x14ac:dyDescent="0.35">
      <c r="A89" s="28" t="s">
        <v>120</v>
      </c>
      <c r="B89" s="29">
        <v>395</v>
      </c>
      <c r="C89" s="29">
        <v>100</v>
      </c>
      <c r="D89" s="30">
        <f t="shared" si="28"/>
        <v>1828.9652083333331</v>
      </c>
      <c r="E89" s="30">
        <f t="shared" si="29"/>
        <v>54.868956249999989</v>
      </c>
      <c r="F89" s="30">
        <f t="shared" si="30"/>
        <v>0</v>
      </c>
      <c r="G89" s="30">
        <f t="shared" si="31"/>
        <v>1883.8341645833329</v>
      </c>
      <c r="H89" s="30">
        <f t="shared" si="32"/>
        <v>14.128756234374997</v>
      </c>
      <c r="I89" s="30">
        <f t="shared" si="33"/>
        <v>5.651502493749998</v>
      </c>
      <c r="J89" s="30">
        <f t="shared" si="34"/>
        <v>129.04264027395828</v>
      </c>
      <c r="K89" s="30">
        <f t="shared" si="35"/>
        <v>44.420809600874989</v>
      </c>
      <c r="L89" s="30">
        <f t="shared" si="36"/>
        <v>94.394220401859343</v>
      </c>
      <c r="M89" s="30">
        <f t="shared" si="37"/>
        <v>9.2543353335156233</v>
      </c>
      <c r="N89" s="30">
        <f t="shared" si="38"/>
        <v>49.733221944999997</v>
      </c>
      <c r="O89" s="30">
        <f t="shared" si="39"/>
        <v>0</v>
      </c>
      <c r="P89" s="30">
        <f t="shared" si="40"/>
        <v>16.852780436362494</v>
      </c>
      <c r="Q89" s="31">
        <f t="shared" si="41"/>
        <v>1520.3558978636372</v>
      </c>
    </row>
    <row r="90" spans="1:17" x14ac:dyDescent="0.35">
      <c r="A90" s="28" t="s">
        <v>121</v>
      </c>
      <c r="B90" s="29">
        <v>410</v>
      </c>
      <c r="C90" s="29">
        <v>100</v>
      </c>
      <c r="D90" s="30">
        <f t="shared" si="28"/>
        <v>1898.4195833333331</v>
      </c>
      <c r="E90" s="30">
        <f t="shared" si="29"/>
        <v>56.952587499999993</v>
      </c>
      <c r="F90" s="30">
        <f t="shared" si="30"/>
        <v>0</v>
      </c>
      <c r="G90" s="30">
        <f t="shared" si="31"/>
        <v>1955.372170833333</v>
      </c>
      <c r="H90" s="30">
        <f t="shared" si="32"/>
        <v>14.665291281249997</v>
      </c>
      <c r="I90" s="30">
        <f t="shared" si="33"/>
        <v>5.8661165124999988</v>
      </c>
      <c r="J90" s="30">
        <f t="shared" si="34"/>
        <v>133.9429937020833</v>
      </c>
      <c r="K90" s="30">
        <f t="shared" si="35"/>
        <v>46.107675788249992</v>
      </c>
      <c r="L90" s="30">
        <f t="shared" si="36"/>
        <v>97.97881105003124</v>
      </c>
      <c r="M90" s="30">
        <f t="shared" si="37"/>
        <v>9.6057657892187489</v>
      </c>
      <c r="N90" s="30">
        <f t="shared" si="38"/>
        <v>51.621825309999991</v>
      </c>
      <c r="O90" s="30">
        <f t="shared" si="39"/>
        <v>0</v>
      </c>
      <c r="P90" s="30">
        <f t="shared" si="40"/>
        <v>17.492759440274998</v>
      </c>
      <c r="Q90" s="31">
        <f t="shared" si="41"/>
        <v>1578.0909319597249</v>
      </c>
    </row>
    <row r="91" spans="1:17" x14ac:dyDescent="0.35">
      <c r="A91" s="28" t="s">
        <v>122</v>
      </c>
      <c r="B91" s="29">
        <v>428</v>
      </c>
      <c r="C91" s="29">
        <v>100</v>
      </c>
      <c r="D91" s="30">
        <f t="shared" si="28"/>
        <v>1981.7648333333332</v>
      </c>
      <c r="E91" s="30">
        <f t="shared" si="29"/>
        <v>59.452945</v>
      </c>
      <c r="F91" s="30">
        <f t="shared" si="30"/>
        <v>0</v>
      </c>
      <c r="G91" s="30">
        <f t="shared" si="31"/>
        <v>2041.2177783333332</v>
      </c>
      <c r="H91" s="30">
        <f t="shared" si="32"/>
        <v>15.309133337499997</v>
      </c>
      <c r="I91" s="30">
        <f t="shared" si="33"/>
        <v>6.1236533349999993</v>
      </c>
      <c r="J91" s="30">
        <f t="shared" si="34"/>
        <v>139.8234178158333</v>
      </c>
      <c r="K91" s="30">
        <f t="shared" si="35"/>
        <v>48.131915213100001</v>
      </c>
      <c r="L91" s="30">
        <f t="shared" si="36"/>
        <v>102.28031982783749</v>
      </c>
      <c r="M91" s="30">
        <f t="shared" si="37"/>
        <v>10.0274823360625</v>
      </c>
      <c r="N91" s="30">
        <f t="shared" si="38"/>
        <v>53.888149347999999</v>
      </c>
      <c r="O91" s="30">
        <f t="shared" si="39"/>
        <v>0</v>
      </c>
      <c r="P91" s="30">
        <f t="shared" si="40"/>
        <v>18.260734244969999</v>
      </c>
      <c r="Q91" s="31">
        <f t="shared" si="41"/>
        <v>1647.37297287503</v>
      </c>
    </row>
    <row r="92" spans="1:17" x14ac:dyDescent="0.35">
      <c r="A92" s="28" t="s">
        <v>123</v>
      </c>
      <c r="B92" s="29">
        <v>449</v>
      </c>
      <c r="C92" s="29">
        <v>100</v>
      </c>
      <c r="D92" s="30">
        <f t="shared" si="28"/>
        <v>2079.0009583333331</v>
      </c>
      <c r="E92" s="30">
        <f t="shared" si="29"/>
        <v>62.370028749999989</v>
      </c>
      <c r="F92" s="30">
        <f t="shared" si="30"/>
        <v>0</v>
      </c>
      <c r="G92" s="30">
        <f t="shared" si="31"/>
        <v>2141.3709870833331</v>
      </c>
      <c r="H92" s="30">
        <f t="shared" si="32"/>
        <v>16.060282403124997</v>
      </c>
      <c r="I92" s="30">
        <f t="shared" si="33"/>
        <v>6.4241129612499996</v>
      </c>
      <c r="J92" s="30">
        <f t="shared" si="34"/>
        <v>146.68391261520833</v>
      </c>
      <c r="K92" s="30">
        <f t="shared" si="35"/>
        <v>50.493527875424995</v>
      </c>
      <c r="L92" s="30">
        <f t="shared" si="36"/>
        <v>107.29874673527812</v>
      </c>
      <c r="M92" s="30">
        <f t="shared" si="37"/>
        <v>10.519484974046875</v>
      </c>
      <c r="N92" s="30">
        <f t="shared" si="38"/>
        <v>56.532194058999991</v>
      </c>
      <c r="O92" s="30">
        <f t="shared" si="39"/>
        <v>0</v>
      </c>
      <c r="P92" s="30">
        <f t="shared" si="40"/>
        <v>19.1567048504475</v>
      </c>
      <c r="Q92" s="31">
        <f t="shared" si="41"/>
        <v>1728.2020206095524</v>
      </c>
    </row>
    <row r="93" spans="1:17" x14ac:dyDescent="0.35">
      <c r="A93" s="28" t="s">
        <v>124</v>
      </c>
      <c r="B93" s="29">
        <v>471</v>
      </c>
      <c r="C93" s="29">
        <v>100</v>
      </c>
      <c r="D93" s="30">
        <f t="shared" si="28"/>
        <v>2180.8673749999998</v>
      </c>
      <c r="E93" s="30">
        <f t="shared" si="29"/>
        <v>65.426021249999991</v>
      </c>
      <c r="F93" s="30">
        <f t="shared" si="30"/>
        <v>0</v>
      </c>
      <c r="G93" s="30">
        <f t="shared" si="31"/>
        <v>2246.2933962499997</v>
      </c>
      <c r="H93" s="30">
        <f t="shared" si="32"/>
        <v>16.847200471874999</v>
      </c>
      <c r="I93" s="30">
        <f t="shared" si="33"/>
        <v>6.7388801887499987</v>
      </c>
      <c r="J93" s="30">
        <f t="shared" si="34"/>
        <v>153.87109764312498</v>
      </c>
      <c r="K93" s="30">
        <f t="shared" si="35"/>
        <v>52.967598283574986</v>
      </c>
      <c r="L93" s="30">
        <f t="shared" si="36"/>
        <v>112.55614635259684</v>
      </c>
      <c r="M93" s="30">
        <f t="shared" si="37"/>
        <v>11.034916309078124</v>
      </c>
      <c r="N93" s="30">
        <f t="shared" si="38"/>
        <v>59.302145660999997</v>
      </c>
      <c r="O93" s="30">
        <f t="shared" si="39"/>
        <v>0</v>
      </c>
      <c r="P93" s="30">
        <f t="shared" si="40"/>
        <v>20.095340722852498</v>
      </c>
      <c r="Q93" s="31">
        <f t="shared" si="41"/>
        <v>1812.8800706171473</v>
      </c>
    </row>
    <row r="94" spans="1:17" x14ac:dyDescent="0.35">
      <c r="A94" s="28" t="s">
        <v>125</v>
      </c>
      <c r="B94" s="29">
        <v>494</v>
      </c>
      <c r="C94" s="29">
        <v>100</v>
      </c>
      <c r="D94" s="30">
        <f t="shared" si="28"/>
        <v>2287.3640833333329</v>
      </c>
      <c r="E94" s="30">
        <f t="shared" si="29"/>
        <v>68.620922499999992</v>
      </c>
      <c r="F94" s="30">
        <f t="shared" si="30"/>
        <v>0</v>
      </c>
      <c r="G94" s="30">
        <f t="shared" si="31"/>
        <v>2355.9850058333327</v>
      </c>
      <c r="H94" s="30">
        <f t="shared" si="32"/>
        <v>17.669887543749997</v>
      </c>
      <c r="I94" s="30">
        <f t="shared" si="33"/>
        <v>7.0679550174999974</v>
      </c>
      <c r="J94" s="30">
        <f t="shared" si="34"/>
        <v>161.38497289958329</v>
      </c>
      <c r="K94" s="30">
        <f t="shared" si="35"/>
        <v>55.554126437549982</v>
      </c>
      <c r="L94" s="30">
        <f t="shared" si="36"/>
        <v>118.05251867979371</v>
      </c>
      <c r="M94" s="30">
        <f t="shared" si="37"/>
        <v>11.573776341156247</v>
      </c>
      <c r="N94" s="30">
        <f t="shared" si="38"/>
        <v>62.198004153999982</v>
      </c>
      <c r="O94" s="30">
        <f t="shared" si="39"/>
        <v>0</v>
      </c>
      <c r="P94" s="30">
        <f t="shared" si="40"/>
        <v>21.076641862184992</v>
      </c>
      <c r="Q94" s="31">
        <f t="shared" si="41"/>
        <v>1901.4071228978146</v>
      </c>
    </row>
    <row r="95" spans="1:17" x14ac:dyDescent="0.35">
      <c r="A95" s="28" t="s">
        <v>126</v>
      </c>
      <c r="B95" s="29">
        <v>519</v>
      </c>
      <c r="C95" s="29">
        <v>100</v>
      </c>
      <c r="D95" s="30">
        <f t="shared" si="28"/>
        <v>2403.1213749999997</v>
      </c>
      <c r="E95" s="30">
        <f t="shared" si="29"/>
        <v>72.09364124999999</v>
      </c>
      <c r="F95" s="30">
        <f t="shared" si="30"/>
        <v>0</v>
      </c>
      <c r="G95" s="30">
        <f t="shared" si="31"/>
        <v>2475.2150162499997</v>
      </c>
      <c r="H95" s="30">
        <f t="shared" si="32"/>
        <v>18.564112621874997</v>
      </c>
      <c r="I95" s="30">
        <f t="shared" si="33"/>
        <v>7.425645048749999</v>
      </c>
      <c r="J95" s="30">
        <f t="shared" si="34"/>
        <v>169.55222861312498</v>
      </c>
      <c r="K95" s="30">
        <f t="shared" si="35"/>
        <v>58.365570083175001</v>
      </c>
      <c r="L95" s="30">
        <f t="shared" si="36"/>
        <v>124.02683642674685</v>
      </c>
      <c r="M95" s="30">
        <f t="shared" si="37"/>
        <v>12.159493767328124</v>
      </c>
      <c r="N95" s="30">
        <f t="shared" si="38"/>
        <v>65.345676428999994</v>
      </c>
      <c r="O95" s="30">
        <f t="shared" si="39"/>
        <v>0</v>
      </c>
      <c r="P95" s="30">
        <f t="shared" si="40"/>
        <v>22.143273535372501</v>
      </c>
      <c r="Q95" s="31">
        <f t="shared" si="41"/>
        <v>1997.6321797246273</v>
      </c>
    </row>
    <row r="96" spans="1:17" x14ac:dyDescent="0.35">
      <c r="A96" s="28" t="s">
        <v>127</v>
      </c>
      <c r="B96" s="29">
        <v>540</v>
      </c>
      <c r="C96" s="29">
        <v>100</v>
      </c>
      <c r="D96" s="30">
        <f t="shared" si="28"/>
        <v>2500.3575000000001</v>
      </c>
      <c r="E96" s="30">
        <f t="shared" si="29"/>
        <v>75.010725000000008</v>
      </c>
      <c r="F96" s="30">
        <f t="shared" si="30"/>
        <v>0</v>
      </c>
      <c r="G96" s="30">
        <f t="shared" si="31"/>
        <v>2575.3682250000002</v>
      </c>
      <c r="H96" s="30">
        <f t="shared" si="32"/>
        <v>19.315261687500001</v>
      </c>
      <c r="I96" s="30">
        <f t="shared" si="33"/>
        <v>7.7261046750000002</v>
      </c>
      <c r="J96" s="30">
        <f t="shared" si="34"/>
        <v>176.41272341250001</v>
      </c>
      <c r="K96" s="30">
        <f t="shared" si="35"/>
        <v>60.727182745500002</v>
      </c>
      <c r="L96" s="30">
        <f t="shared" si="36"/>
        <v>129.0452633341875</v>
      </c>
      <c r="M96" s="30">
        <f t="shared" si="37"/>
        <v>12.6514964053125</v>
      </c>
      <c r="N96" s="30">
        <f t="shared" si="38"/>
        <v>67.989721140000015</v>
      </c>
      <c r="O96" s="30">
        <f t="shared" si="39"/>
        <v>0</v>
      </c>
      <c r="P96" s="30">
        <f t="shared" si="40"/>
        <v>23.039244140850002</v>
      </c>
      <c r="Q96" s="31">
        <f t="shared" si="41"/>
        <v>2078.46122745915</v>
      </c>
    </row>
    <row r="97" spans="1:17" x14ac:dyDescent="0.35">
      <c r="A97" s="28" t="s">
        <v>128</v>
      </c>
      <c r="B97" s="29">
        <v>562</v>
      </c>
      <c r="C97" s="29">
        <v>100</v>
      </c>
      <c r="D97" s="30">
        <f t="shared" si="28"/>
        <v>2602.2239166666668</v>
      </c>
      <c r="E97" s="30">
        <f t="shared" si="29"/>
        <v>78.06671750000001</v>
      </c>
      <c r="F97" s="30">
        <f t="shared" si="30"/>
        <v>0</v>
      </c>
      <c r="G97" s="30">
        <f t="shared" si="31"/>
        <v>2680.2906341666667</v>
      </c>
      <c r="H97" s="30">
        <f t="shared" si="32"/>
        <v>20.102179756249999</v>
      </c>
      <c r="I97" s="30">
        <f t="shared" si="33"/>
        <v>8.0408719024999993</v>
      </c>
      <c r="J97" s="30">
        <f t="shared" si="34"/>
        <v>183.59990844041667</v>
      </c>
      <c r="K97" s="30">
        <f t="shared" si="35"/>
        <v>63.201253153650008</v>
      </c>
      <c r="L97" s="30">
        <f t="shared" si="36"/>
        <v>134.30266295150625</v>
      </c>
      <c r="M97" s="30">
        <f t="shared" si="37"/>
        <v>13.166927740343752</v>
      </c>
      <c r="N97" s="30">
        <f t="shared" si="38"/>
        <v>70.759672742000006</v>
      </c>
      <c r="O97" s="30">
        <f t="shared" si="39"/>
        <v>0</v>
      </c>
      <c r="P97" s="30">
        <f t="shared" si="40"/>
        <v>23.977880013255</v>
      </c>
      <c r="Q97" s="31">
        <f t="shared" si="41"/>
        <v>2163.1392774667452</v>
      </c>
    </row>
    <row r="98" spans="1:17" x14ac:dyDescent="0.35">
      <c r="A98" s="28" t="s">
        <v>129</v>
      </c>
      <c r="B98" s="29">
        <v>309</v>
      </c>
      <c r="C98" s="29">
        <v>100</v>
      </c>
      <c r="D98" s="30">
        <f t="shared" si="28"/>
        <v>1430.760125</v>
      </c>
      <c r="E98" s="30" t="e">
        <f>IF(B98&gt;=313,D98,#REF!)*3/100</f>
        <v>#REF!</v>
      </c>
      <c r="F98" s="30">
        <f t="shared" si="30"/>
        <v>26.759874999999965</v>
      </c>
      <c r="G98" s="30" t="e">
        <f t="shared" si="31"/>
        <v>#REF!</v>
      </c>
      <c r="H98" s="30" t="e">
        <f t="shared" si="32"/>
        <v>#REF!</v>
      </c>
      <c r="I98" s="30" t="e">
        <f t="shared" si="33"/>
        <v>#REF!</v>
      </c>
      <c r="J98" s="30" t="e">
        <f t="shared" si="34"/>
        <v>#REF!</v>
      </c>
      <c r="K98" s="30" t="e">
        <f t="shared" si="35"/>
        <v>#REF!</v>
      </c>
      <c r="L98" s="30" t="e">
        <f t="shared" si="36"/>
        <v>#REF!</v>
      </c>
      <c r="M98" s="30" t="e">
        <f t="shared" si="37"/>
        <v>#REF!</v>
      </c>
      <c r="N98" s="30" t="e">
        <f t="shared" si="38"/>
        <v>#REF!</v>
      </c>
      <c r="O98" s="30" t="e">
        <f t="shared" si="39"/>
        <v>#REF!</v>
      </c>
      <c r="P98" s="30" t="e">
        <f t="shared" si="40"/>
        <v>#REF!</v>
      </c>
      <c r="Q98" s="31" t="e">
        <f t="shared" si="41"/>
        <v>#REF!</v>
      </c>
    </row>
    <row r="99" spans="1:17" x14ac:dyDescent="0.35">
      <c r="A99" s="28" t="s">
        <v>130</v>
      </c>
      <c r="B99" s="29">
        <v>322</v>
      </c>
      <c r="C99" s="29">
        <v>100</v>
      </c>
      <c r="D99" s="30">
        <f t="shared" si="28"/>
        <v>1490.9539166666666</v>
      </c>
      <c r="E99" s="30">
        <f>IF(B99&gt;=313,D99,#REF!)*3/100</f>
        <v>44.728617499999999</v>
      </c>
      <c r="F99" s="30">
        <f t="shared" si="30"/>
        <v>0</v>
      </c>
      <c r="G99" s="30">
        <f t="shared" si="31"/>
        <v>1535.6825341666665</v>
      </c>
      <c r="H99" s="30">
        <f t="shared" si="32"/>
        <v>11.517619006249999</v>
      </c>
      <c r="I99" s="30">
        <f t="shared" si="33"/>
        <v>4.6070476024999998</v>
      </c>
      <c r="J99" s="30">
        <f t="shared" si="34"/>
        <v>105.19425359041665</v>
      </c>
      <c r="K99" s="30">
        <f t="shared" si="35"/>
        <v>36.211394155649998</v>
      </c>
      <c r="L99" s="30">
        <f t="shared" si="36"/>
        <v>76.949212580756253</v>
      </c>
      <c r="M99" s="30">
        <f t="shared" si="37"/>
        <v>7.5440404490937496</v>
      </c>
      <c r="N99" s="30">
        <f t="shared" si="38"/>
        <v>40.542018902000002</v>
      </c>
      <c r="O99" s="30">
        <f t="shared" si="39"/>
        <v>0</v>
      </c>
      <c r="P99" s="30">
        <f t="shared" si="40"/>
        <v>0</v>
      </c>
      <c r="Q99" s="31">
        <f t="shared" si="41"/>
        <v>1253.1169478799998</v>
      </c>
    </row>
    <row r="100" spans="1:17" x14ac:dyDescent="0.35">
      <c r="A100" s="28" t="s">
        <v>131</v>
      </c>
      <c r="B100" s="29">
        <v>323</v>
      </c>
      <c r="C100" s="29">
        <v>100</v>
      </c>
      <c r="D100" s="30">
        <f t="shared" ref="D100:D131" si="42">($D$1*(B100/12)*C100)/100</f>
        <v>1495.5842083333334</v>
      </c>
      <c r="E100" s="30">
        <f>IF(B100&gt;=313,D100,#REF!)*3/100</f>
        <v>44.867526249999997</v>
      </c>
      <c r="F100" s="30">
        <f t="shared" ref="F100:F131" si="43">IF(B100&lt;315,1457.52*C100/100-D100,0)</f>
        <v>0</v>
      </c>
      <c r="G100" s="30">
        <f t="shared" ref="G100:G131" si="44">SUM(D100:F100)</f>
        <v>1540.4517345833335</v>
      </c>
      <c r="H100" s="30">
        <f t="shared" ref="H100:H131" si="45">G100*0.75/100</f>
        <v>11.553388009375</v>
      </c>
      <c r="I100" s="30">
        <f t="shared" ref="I100:I131" si="46">G100*0.3/100</f>
        <v>4.6213552037500003</v>
      </c>
      <c r="J100" s="30">
        <f t="shared" ref="J100:J131" si="47">IF(G100&lt;3170*(C100/100),G100*6.85/100,3170*(C100/100)*6.85/100)</f>
        <v>105.52094381895834</v>
      </c>
      <c r="K100" s="30">
        <f t="shared" ref="K100:K131" si="48">(G100*0.9825)*2.4/100</f>
        <v>36.323851901475003</v>
      </c>
      <c r="L100" s="30">
        <f t="shared" ref="L100:L131" si="49">(G100*0.9825)*5.1/100</f>
        <v>77.188185290634379</v>
      </c>
      <c r="M100" s="30">
        <f t="shared" ref="M100:M131" si="50">(G100*0.9825)*0.5/100</f>
        <v>7.5674691461406258</v>
      </c>
      <c r="N100" s="30">
        <f t="shared" ref="N100:N131" si="51">IF(G100&lt;(3170*(C100/100)),(G100*2.64/100),3170*(C100/100)*2.64/100)</f>
        <v>40.667925793000009</v>
      </c>
      <c r="O100" s="30">
        <f t="shared" ref="O100:O131" si="52">IF((G100&gt;(3170*C100/100)),((G100-(3170*C100/100))*(6.58/100)),0)</f>
        <v>0</v>
      </c>
      <c r="P100" s="30">
        <f t="shared" ref="P100:P131" si="53">IF(((G100-(H100+I100+J100+N100+O100))&gt;1426.13),((G100-(H100+I100+J100+N100+O100))*1/100),0)</f>
        <v>0</v>
      </c>
      <c r="Q100" s="31">
        <f t="shared" ref="Q100:Q131" si="54">G100-SUM(H100:P100)</f>
        <v>1257.0086154200001</v>
      </c>
    </row>
    <row r="101" spans="1:17" x14ac:dyDescent="0.35">
      <c r="A101" s="28" t="s">
        <v>132</v>
      </c>
      <c r="B101" s="29">
        <v>324</v>
      </c>
      <c r="C101" s="29">
        <v>100</v>
      </c>
      <c r="D101" s="30">
        <f t="shared" si="42"/>
        <v>1500.2145</v>
      </c>
      <c r="E101" s="30">
        <f t="shared" ref="E101:E141" si="55">IF(B101&gt;=313,D101,E98)*3/100</f>
        <v>45.006435000000003</v>
      </c>
      <c r="F101" s="30">
        <f t="shared" si="43"/>
        <v>0</v>
      </c>
      <c r="G101" s="30">
        <f t="shared" si="44"/>
        <v>1545.2209350000001</v>
      </c>
      <c r="H101" s="30">
        <f t="shared" si="45"/>
        <v>11.589157012499999</v>
      </c>
      <c r="I101" s="30">
        <f t="shared" si="46"/>
        <v>4.6356628049999999</v>
      </c>
      <c r="J101" s="30">
        <f t="shared" si="47"/>
        <v>105.84763404749999</v>
      </c>
      <c r="K101" s="30">
        <f t="shared" si="48"/>
        <v>36.4363096473</v>
      </c>
      <c r="L101" s="30">
        <f t="shared" si="49"/>
        <v>77.427158000512506</v>
      </c>
      <c r="M101" s="30">
        <f t="shared" si="50"/>
        <v>7.5908978431875003</v>
      </c>
      <c r="N101" s="30">
        <f t="shared" si="51"/>
        <v>40.793832684000002</v>
      </c>
      <c r="O101" s="30">
        <f t="shared" si="52"/>
        <v>0</v>
      </c>
      <c r="P101" s="30">
        <f t="shared" si="53"/>
        <v>0</v>
      </c>
      <c r="Q101" s="31">
        <f t="shared" si="54"/>
        <v>1260.9002829599999</v>
      </c>
    </row>
    <row r="102" spans="1:17" x14ac:dyDescent="0.35">
      <c r="A102" s="28" t="s">
        <v>133</v>
      </c>
      <c r="B102" s="29">
        <v>325</v>
      </c>
      <c r="C102" s="29">
        <v>100</v>
      </c>
      <c r="D102" s="30">
        <f t="shared" si="42"/>
        <v>1504.8447916666662</v>
      </c>
      <c r="E102" s="30">
        <f t="shared" si="55"/>
        <v>45.145343749999981</v>
      </c>
      <c r="F102" s="30">
        <f t="shared" si="43"/>
        <v>0</v>
      </c>
      <c r="G102" s="30">
        <f t="shared" si="44"/>
        <v>1549.9901354166661</v>
      </c>
      <c r="H102" s="30">
        <f t="shared" si="45"/>
        <v>11.624926015624997</v>
      </c>
      <c r="I102" s="30">
        <f t="shared" si="46"/>
        <v>4.6499704062499987</v>
      </c>
      <c r="J102" s="30">
        <f t="shared" si="47"/>
        <v>106.17432427604163</v>
      </c>
      <c r="K102" s="30">
        <f t="shared" si="48"/>
        <v>36.54876739312499</v>
      </c>
      <c r="L102" s="30">
        <f t="shared" si="49"/>
        <v>77.666130710390604</v>
      </c>
      <c r="M102" s="30">
        <f t="shared" si="50"/>
        <v>7.6143265402343729</v>
      </c>
      <c r="N102" s="30">
        <f t="shared" si="51"/>
        <v>40.919739574999987</v>
      </c>
      <c r="O102" s="30">
        <f t="shared" si="52"/>
        <v>0</v>
      </c>
      <c r="P102" s="30">
        <f t="shared" si="53"/>
        <v>0</v>
      </c>
      <c r="Q102" s="31">
        <f t="shared" si="54"/>
        <v>1264.7919504999995</v>
      </c>
    </row>
    <row r="103" spans="1:17" x14ac:dyDescent="0.35">
      <c r="A103" s="28" t="s">
        <v>134</v>
      </c>
      <c r="B103" s="29">
        <v>326</v>
      </c>
      <c r="C103" s="29">
        <v>100</v>
      </c>
      <c r="D103" s="30">
        <f t="shared" si="42"/>
        <v>1509.4750833333333</v>
      </c>
      <c r="E103" s="30">
        <f t="shared" si="55"/>
        <v>45.284252500000001</v>
      </c>
      <c r="F103" s="30">
        <f t="shared" si="43"/>
        <v>0</v>
      </c>
      <c r="G103" s="30">
        <f t="shared" si="44"/>
        <v>1554.7593358333334</v>
      </c>
      <c r="H103" s="30">
        <f t="shared" si="45"/>
        <v>11.660695018749999</v>
      </c>
      <c r="I103" s="30">
        <f t="shared" si="46"/>
        <v>4.6642780074999992</v>
      </c>
      <c r="J103" s="30">
        <f t="shared" si="47"/>
        <v>106.50101450458332</v>
      </c>
      <c r="K103" s="30">
        <f t="shared" si="48"/>
        <v>36.661225138950002</v>
      </c>
      <c r="L103" s="30">
        <f t="shared" si="49"/>
        <v>77.905103420268745</v>
      </c>
      <c r="M103" s="30">
        <f t="shared" si="50"/>
        <v>7.6377552372812501</v>
      </c>
      <c r="N103" s="30">
        <f t="shared" si="51"/>
        <v>41.045646466000001</v>
      </c>
      <c r="O103" s="30">
        <f t="shared" si="52"/>
        <v>0</v>
      </c>
      <c r="P103" s="30">
        <f t="shared" si="53"/>
        <v>0</v>
      </c>
      <c r="Q103" s="31">
        <f t="shared" si="54"/>
        <v>1268.6836180400001</v>
      </c>
    </row>
    <row r="104" spans="1:17" x14ac:dyDescent="0.35">
      <c r="A104" s="28" t="s">
        <v>135</v>
      </c>
      <c r="B104" s="29">
        <v>328</v>
      </c>
      <c r="C104" s="29">
        <v>100</v>
      </c>
      <c r="D104" s="30">
        <f t="shared" si="42"/>
        <v>1518.7356666666665</v>
      </c>
      <c r="E104" s="30">
        <f t="shared" si="55"/>
        <v>45.562069999999991</v>
      </c>
      <c r="F104" s="30">
        <f t="shared" si="43"/>
        <v>0</v>
      </c>
      <c r="G104" s="30">
        <f t="shared" si="44"/>
        <v>1564.2977366666664</v>
      </c>
      <c r="H104" s="30">
        <f t="shared" si="45"/>
        <v>11.732233024999998</v>
      </c>
      <c r="I104" s="30">
        <f t="shared" si="46"/>
        <v>4.6928932099999994</v>
      </c>
      <c r="J104" s="30">
        <f t="shared" si="47"/>
        <v>107.15439496166664</v>
      </c>
      <c r="K104" s="30">
        <f t="shared" si="48"/>
        <v>36.886140630599996</v>
      </c>
      <c r="L104" s="30">
        <f t="shared" si="49"/>
        <v>78.383048840024983</v>
      </c>
      <c r="M104" s="30">
        <f t="shared" si="50"/>
        <v>7.6846126313749998</v>
      </c>
      <c r="N104" s="30">
        <f t="shared" si="51"/>
        <v>41.297460248</v>
      </c>
      <c r="O104" s="30">
        <f t="shared" si="52"/>
        <v>0</v>
      </c>
      <c r="P104" s="30">
        <f t="shared" si="53"/>
        <v>0</v>
      </c>
      <c r="Q104" s="31">
        <f t="shared" si="54"/>
        <v>1276.4669531199997</v>
      </c>
    </row>
    <row r="105" spans="1:17" x14ac:dyDescent="0.35">
      <c r="A105" s="28" t="s">
        <v>136</v>
      </c>
      <c r="B105" s="29">
        <v>332</v>
      </c>
      <c r="C105" s="29">
        <v>100</v>
      </c>
      <c r="D105" s="30">
        <f t="shared" si="42"/>
        <v>1537.2568333333336</v>
      </c>
      <c r="E105" s="30">
        <f t="shared" si="55"/>
        <v>46.117705000000008</v>
      </c>
      <c r="F105" s="30">
        <f t="shared" si="43"/>
        <v>0</v>
      </c>
      <c r="G105" s="30">
        <f t="shared" si="44"/>
        <v>1583.3745383333337</v>
      </c>
      <c r="H105" s="30">
        <f t="shared" si="45"/>
        <v>11.875309037500003</v>
      </c>
      <c r="I105" s="30">
        <f t="shared" si="46"/>
        <v>4.7501236150000015</v>
      </c>
      <c r="J105" s="30">
        <f t="shared" si="47"/>
        <v>108.46115587583336</v>
      </c>
      <c r="K105" s="30">
        <f t="shared" si="48"/>
        <v>37.335971613900007</v>
      </c>
      <c r="L105" s="30">
        <f t="shared" si="49"/>
        <v>79.338939679537518</v>
      </c>
      <c r="M105" s="30">
        <f t="shared" si="50"/>
        <v>7.7783274195625021</v>
      </c>
      <c r="N105" s="30">
        <f t="shared" si="51"/>
        <v>41.801087812000013</v>
      </c>
      <c r="O105" s="30">
        <f t="shared" si="52"/>
        <v>0</v>
      </c>
      <c r="P105" s="30">
        <f t="shared" si="53"/>
        <v>0</v>
      </c>
      <c r="Q105" s="31">
        <f t="shared" si="54"/>
        <v>1292.0336232800003</v>
      </c>
    </row>
    <row r="106" spans="1:17" x14ac:dyDescent="0.35">
      <c r="A106" s="28" t="s">
        <v>137</v>
      </c>
      <c r="B106" s="29">
        <v>338</v>
      </c>
      <c r="C106" s="29">
        <v>100</v>
      </c>
      <c r="D106" s="30">
        <f t="shared" si="42"/>
        <v>1565.0385833333335</v>
      </c>
      <c r="E106" s="30">
        <f t="shared" si="55"/>
        <v>46.951157500000008</v>
      </c>
      <c r="F106" s="30">
        <f t="shared" si="43"/>
        <v>0</v>
      </c>
      <c r="G106" s="30">
        <f t="shared" si="44"/>
        <v>1611.9897408333334</v>
      </c>
      <c r="H106" s="30">
        <f t="shared" si="45"/>
        <v>12.089923056249999</v>
      </c>
      <c r="I106" s="30">
        <f t="shared" si="46"/>
        <v>4.8359692225000002</v>
      </c>
      <c r="J106" s="30">
        <f t="shared" si="47"/>
        <v>110.42129724708333</v>
      </c>
      <c r="K106" s="30">
        <f t="shared" si="48"/>
        <v>38.010718088849998</v>
      </c>
      <c r="L106" s="30">
        <f t="shared" si="49"/>
        <v>80.772775938806248</v>
      </c>
      <c r="M106" s="30">
        <f t="shared" si="50"/>
        <v>7.9188996018437505</v>
      </c>
      <c r="N106" s="30">
        <f t="shared" si="51"/>
        <v>42.556529158000004</v>
      </c>
      <c r="O106" s="30">
        <f t="shared" si="52"/>
        <v>0</v>
      </c>
      <c r="P106" s="30">
        <f t="shared" si="53"/>
        <v>14.420860221494999</v>
      </c>
      <c r="Q106" s="31">
        <f t="shared" si="54"/>
        <v>1300.9627682985051</v>
      </c>
    </row>
    <row r="107" spans="1:17" x14ac:dyDescent="0.35">
      <c r="A107" s="28" t="s">
        <v>138</v>
      </c>
      <c r="B107" s="29">
        <v>350</v>
      </c>
      <c r="C107" s="29">
        <v>100</v>
      </c>
      <c r="D107" s="30">
        <f t="shared" si="42"/>
        <v>1620.6020833333334</v>
      </c>
      <c r="E107" s="30">
        <f t="shared" si="55"/>
        <v>48.618062500000008</v>
      </c>
      <c r="F107" s="30">
        <f t="shared" si="43"/>
        <v>0</v>
      </c>
      <c r="G107" s="30">
        <f t="shared" si="44"/>
        <v>1669.2201458333334</v>
      </c>
      <c r="H107" s="30">
        <f t="shared" si="45"/>
        <v>12.519151093750002</v>
      </c>
      <c r="I107" s="30">
        <f t="shared" si="46"/>
        <v>5.0076604375000002</v>
      </c>
      <c r="J107" s="30">
        <f t="shared" si="47"/>
        <v>114.34157998958334</v>
      </c>
      <c r="K107" s="30">
        <f t="shared" si="48"/>
        <v>39.360211038750002</v>
      </c>
      <c r="L107" s="30">
        <f t="shared" si="49"/>
        <v>83.640448457343751</v>
      </c>
      <c r="M107" s="30">
        <f t="shared" si="50"/>
        <v>8.2000439664062501</v>
      </c>
      <c r="N107" s="30">
        <f t="shared" si="51"/>
        <v>44.067411850000006</v>
      </c>
      <c r="O107" s="30">
        <f t="shared" si="52"/>
        <v>0</v>
      </c>
      <c r="P107" s="30">
        <f t="shared" si="53"/>
        <v>14.932843424625</v>
      </c>
      <c r="Q107" s="31">
        <f t="shared" si="54"/>
        <v>1347.150795575375</v>
      </c>
    </row>
    <row r="108" spans="1:17" x14ac:dyDescent="0.35">
      <c r="A108" s="28" t="s">
        <v>139</v>
      </c>
      <c r="B108" s="29">
        <v>363</v>
      </c>
      <c r="C108" s="29">
        <v>100</v>
      </c>
      <c r="D108" s="30">
        <f t="shared" si="42"/>
        <v>1680.795875</v>
      </c>
      <c r="E108" s="30">
        <f t="shared" si="55"/>
        <v>50.423876250000006</v>
      </c>
      <c r="F108" s="30">
        <f t="shared" si="43"/>
        <v>0</v>
      </c>
      <c r="G108" s="30">
        <f t="shared" si="44"/>
        <v>1731.2197512499999</v>
      </c>
      <c r="H108" s="30">
        <f t="shared" si="45"/>
        <v>12.984148134374999</v>
      </c>
      <c r="I108" s="30">
        <f t="shared" si="46"/>
        <v>5.1936592537499999</v>
      </c>
      <c r="J108" s="30">
        <f t="shared" si="47"/>
        <v>118.58855296062498</v>
      </c>
      <c r="K108" s="30">
        <f t="shared" si="48"/>
        <v>40.822161734474996</v>
      </c>
      <c r="L108" s="30">
        <f t="shared" si="49"/>
        <v>86.747093685759367</v>
      </c>
      <c r="M108" s="30">
        <f t="shared" si="50"/>
        <v>8.504617028015625</v>
      </c>
      <c r="N108" s="30">
        <f t="shared" si="51"/>
        <v>45.704201433000001</v>
      </c>
      <c r="O108" s="30">
        <f t="shared" si="52"/>
        <v>0</v>
      </c>
      <c r="P108" s="30">
        <f t="shared" si="53"/>
        <v>15.487491894682501</v>
      </c>
      <c r="Q108" s="31">
        <f t="shared" si="54"/>
        <v>1397.1878251253174</v>
      </c>
    </row>
    <row r="109" spans="1:17" x14ac:dyDescent="0.35">
      <c r="A109" s="28" t="s">
        <v>140</v>
      </c>
      <c r="B109" s="29">
        <v>323</v>
      </c>
      <c r="C109" s="29">
        <v>100</v>
      </c>
      <c r="D109" s="30">
        <f t="shared" si="42"/>
        <v>1495.5842083333334</v>
      </c>
      <c r="E109" s="30">
        <f t="shared" si="55"/>
        <v>44.867526249999997</v>
      </c>
      <c r="F109" s="30">
        <f t="shared" si="43"/>
        <v>0</v>
      </c>
      <c r="G109" s="30">
        <f t="shared" si="44"/>
        <v>1540.4517345833335</v>
      </c>
      <c r="H109" s="30">
        <f t="shared" si="45"/>
        <v>11.553388009375</v>
      </c>
      <c r="I109" s="30">
        <f t="shared" si="46"/>
        <v>4.6213552037500003</v>
      </c>
      <c r="J109" s="30">
        <f t="shared" si="47"/>
        <v>105.52094381895834</v>
      </c>
      <c r="K109" s="30">
        <f t="shared" si="48"/>
        <v>36.323851901475003</v>
      </c>
      <c r="L109" s="30">
        <f t="shared" si="49"/>
        <v>77.188185290634379</v>
      </c>
      <c r="M109" s="30">
        <f t="shared" si="50"/>
        <v>7.5674691461406258</v>
      </c>
      <c r="N109" s="30">
        <f t="shared" si="51"/>
        <v>40.667925793000009</v>
      </c>
      <c r="O109" s="30">
        <f t="shared" si="52"/>
        <v>0</v>
      </c>
      <c r="P109" s="30">
        <f t="shared" si="53"/>
        <v>0</v>
      </c>
      <c r="Q109" s="31">
        <f t="shared" si="54"/>
        <v>1257.0086154200001</v>
      </c>
    </row>
    <row r="110" spans="1:17" x14ac:dyDescent="0.35">
      <c r="A110" s="28" t="s">
        <v>141</v>
      </c>
      <c r="B110" s="29">
        <v>324</v>
      </c>
      <c r="C110" s="29">
        <v>100</v>
      </c>
      <c r="D110" s="30">
        <f t="shared" si="42"/>
        <v>1500.2145</v>
      </c>
      <c r="E110" s="30">
        <f t="shared" si="55"/>
        <v>45.006435000000003</v>
      </c>
      <c r="F110" s="30">
        <f t="shared" si="43"/>
        <v>0</v>
      </c>
      <c r="G110" s="30">
        <f t="shared" si="44"/>
        <v>1545.2209350000001</v>
      </c>
      <c r="H110" s="30">
        <f t="shared" si="45"/>
        <v>11.589157012499999</v>
      </c>
      <c r="I110" s="30">
        <f t="shared" si="46"/>
        <v>4.6356628049999999</v>
      </c>
      <c r="J110" s="30">
        <f t="shared" si="47"/>
        <v>105.84763404749999</v>
      </c>
      <c r="K110" s="30">
        <f t="shared" si="48"/>
        <v>36.4363096473</v>
      </c>
      <c r="L110" s="30">
        <f t="shared" si="49"/>
        <v>77.427158000512506</v>
      </c>
      <c r="M110" s="30">
        <f t="shared" si="50"/>
        <v>7.5908978431875003</v>
      </c>
      <c r="N110" s="30">
        <f t="shared" si="51"/>
        <v>40.793832684000002</v>
      </c>
      <c r="O110" s="30">
        <f t="shared" si="52"/>
        <v>0</v>
      </c>
      <c r="P110" s="30">
        <f t="shared" si="53"/>
        <v>0</v>
      </c>
      <c r="Q110" s="31">
        <f t="shared" si="54"/>
        <v>1260.9002829599999</v>
      </c>
    </row>
    <row r="111" spans="1:17" x14ac:dyDescent="0.35">
      <c r="A111" s="28" t="s">
        <v>142</v>
      </c>
      <c r="B111" s="29">
        <v>325</v>
      </c>
      <c r="C111" s="29">
        <v>100</v>
      </c>
      <c r="D111" s="30">
        <f t="shared" si="42"/>
        <v>1504.8447916666662</v>
      </c>
      <c r="E111" s="30">
        <f t="shared" si="55"/>
        <v>45.145343749999981</v>
      </c>
      <c r="F111" s="30">
        <f t="shared" si="43"/>
        <v>0</v>
      </c>
      <c r="G111" s="30">
        <f t="shared" si="44"/>
        <v>1549.9901354166661</v>
      </c>
      <c r="H111" s="30">
        <f t="shared" si="45"/>
        <v>11.624926015624997</v>
      </c>
      <c r="I111" s="30">
        <f t="shared" si="46"/>
        <v>4.6499704062499987</v>
      </c>
      <c r="J111" s="30">
        <f t="shared" si="47"/>
        <v>106.17432427604163</v>
      </c>
      <c r="K111" s="30">
        <f t="shared" si="48"/>
        <v>36.54876739312499</v>
      </c>
      <c r="L111" s="30">
        <f t="shared" si="49"/>
        <v>77.666130710390604</v>
      </c>
      <c r="M111" s="30">
        <f t="shared" si="50"/>
        <v>7.6143265402343729</v>
      </c>
      <c r="N111" s="30">
        <f t="shared" si="51"/>
        <v>40.919739574999987</v>
      </c>
      <c r="O111" s="30">
        <f t="shared" si="52"/>
        <v>0</v>
      </c>
      <c r="P111" s="30">
        <f t="shared" si="53"/>
        <v>0</v>
      </c>
      <c r="Q111" s="31">
        <f t="shared" si="54"/>
        <v>1264.7919504999995</v>
      </c>
    </row>
    <row r="112" spans="1:17" x14ac:dyDescent="0.35">
      <c r="A112" s="28" t="s">
        <v>143</v>
      </c>
      <c r="B112" s="29">
        <v>326</v>
      </c>
      <c r="C112" s="29">
        <v>100</v>
      </c>
      <c r="D112" s="30">
        <f t="shared" si="42"/>
        <v>1509.4750833333333</v>
      </c>
      <c r="E112" s="30">
        <f t="shared" si="55"/>
        <v>45.284252500000001</v>
      </c>
      <c r="F112" s="30">
        <f t="shared" si="43"/>
        <v>0</v>
      </c>
      <c r="G112" s="30">
        <f t="shared" si="44"/>
        <v>1554.7593358333334</v>
      </c>
      <c r="H112" s="30">
        <f t="shared" si="45"/>
        <v>11.660695018749999</v>
      </c>
      <c r="I112" s="30">
        <f t="shared" si="46"/>
        <v>4.6642780074999992</v>
      </c>
      <c r="J112" s="30">
        <f t="shared" si="47"/>
        <v>106.50101450458332</v>
      </c>
      <c r="K112" s="30">
        <f t="shared" si="48"/>
        <v>36.661225138950002</v>
      </c>
      <c r="L112" s="30">
        <f t="shared" si="49"/>
        <v>77.905103420268745</v>
      </c>
      <c r="M112" s="30">
        <f t="shared" si="50"/>
        <v>7.6377552372812501</v>
      </c>
      <c r="N112" s="30">
        <f t="shared" si="51"/>
        <v>41.045646466000001</v>
      </c>
      <c r="O112" s="30">
        <f t="shared" si="52"/>
        <v>0</v>
      </c>
      <c r="P112" s="30">
        <f t="shared" si="53"/>
        <v>0</v>
      </c>
      <c r="Q112" s="31">
        <f t="shared" si="54"/>
        <v>1268.6836180400001</v>
      </c>
    </row>
    <row r="113" spans="1:17" x14ac:dyDescent="0.35">
      <c r="A113" s="28" t="s">
        <v>144</v>
      </c>
      <c r="B113" s="29">
        <v>327</v>
      </c>
      <c r="C113" s="29">
        <v>100</v>
      </c>
      <c r="D113" s="30">
        <f t="shared" si="42"/>
        <v>1514.1053749999999</v>
      </c>
      <c r="E113" s="30">
        <f t="shared" si="55"/>
        <v>45.423161249999993</v>
      </c>
      <c r="F113" s="30">
        <f t="shared" si="43"/>
        <v>0</v>
      </c>
      <c r="G113" s="30">
        <f t="shared" si="44"/>
        <v>1559.5285362499999</v>
      </c>
      <c r="H113" s="30">
        <f t="shared" si="45"/>
        <v>11.696464021874998</v>
      </c>
      <c r="I113" s="30">
        <f t="shared" si="46"/>
        <v>4.6785856087499997</v>
      </c>
      <c r="J113" s="30">
        <f t="shared" si="47"/>
        <v>106.82770473312499</v>
      </c>
      <c r="K113" s="30">
        <f t="shared" si="48"/>
        <v>36.773682884774999</v>
      </c>
      <c r="L113" s="30">
        <f t="shared" si="49"/>
        <v>78.144076130146871</v>
      </c>
      <c r="M113" s="30">
        <f t="shared" si="50"/>
        <v>7.6611839343281245</v>
      </c>
      <c r="N113" s="30">
        <f t="shared" si="51"/>
        <v>41.171553357000001</v>
      </c>
      <c r="O113" s="30">
        <f t="shared" si="52"/>
        <v>0</v>
      </c>
      <c r="P113" s="30">
        <f t="shared" si="53"/>
        <v>0</v>
      </c>
      <c r="Q113" s="31">
        <f t="shared" si="54"/>
        <v>1272.5752855799999</v>
      </c>
    </row>
    <row r="114" spans="1:17" x14ac:dyDescent="0.35">
      <c r="A114" s="28" t="s">
        <v>145</v>
      </c>
      <c r="B114" s="29">
        <v>329</v>
      </c>
      <c r="C114" s="29">
        <v>100</v>
      </c>
      <c r="D114" s="30">
        <f t="shared" si="42"/>
        <v>1523.3659583333333</v>
      </c>
      <c r="E114" s="30">
        <f t="shared" si="55"/>
        <v>45.700978749999997</v>
      </c>
      <c r="F114" s="30">
        <f t="shared" si="43"/>
        <v>0</v>
      </c>
      <c r="G114" s="30">
        <f t="shared" si="44"/>
        <v>1569.0669370833334</v>
      </c>
      <c r="H114" s="30">
        <f t="shared" si="45"/>
        <v>11.768002028125002</v>
      </c>
      <c r="I114" s="30">
        <f t="shared" si="46"/>
        <v>4.7072008112499999</v>
      </c>
      <c r="J114" s="30">
        <f t="shared" si="47"/>
        <v>107.48108519020835</v>
      </c>
      <c r="K114" s="30">
        <f t="shared" si="48"/>
        <v>36.998598376425001</v>
      </c>
      <c r="L114" s="30">
        <f t="shared" si="49"/>
        <v>78.622021549903124</v>
      </c>
      <c r="M114" s="30">
        <f t="shared" si="50"/>
        <v>7.7080413284218752</v>
      </c>
      <c r="N114" s="30">
        <f t="shared" si="51"/>
        <v>41.423367139</v>
      </c>
      <c r="O114" s="30">
        <f t="shared" si="52"/>
        <v>0</v>
      </c>
      <c r="P114" s="30">
        <f t="shared" si="53"/>
        <v>0</v>
      </c>
      <c r="Q114" s="31">
        <f t="shared" si="54"/>
        <v>1280.35862066</v>
      </c>
    </row>
    <row r="115" spans="1:17" x14ac:dyDescent="0.35">
      <c r="A115" s="28" t="s">
        <v>146</v>
      </c>
      <c r="B115" s="29">
        <v>332</v>
      </c>
      <c r="C115" s="29">
        <v>100</v>
      </c>
      <c r="D115" s="30">
        <f t="shared" si="42"/>
        <v>1537.2568333333336</v>
      </c>
      <c r="E115" s="30">
        <f t="shared" si="55"/>
        <v>46.117705000000008</v>
      </c>
      <c r="F115" s="30">
        <f t="shared" si="43"/>
        <v>0</v>
      </c>
      <c r="G115" s="30">
        <f t="shared" si="44"/>
        <v>1583.3745383333337</v>
      </c>
      <c r="H115" s="30">
        <f t="shared" si="45"/>
        <v>11.875309037500003</v>
      </c>
      <c r="I115" s="30">
        <f t="shared" si="46"/>
        <v>4.7501236150000015</v>
      </c>
      <c r="J115" s="30">
        <f t="shared" si="47"/>
        <v>108.46115587583336</v>
      </c>
      <c r="K115" s="30">
        <f t="shared" si="48"/>
        <v>37.335971613900007</v>
      </c>
      <c r="L115" s="30">
        <f t="shared" si="49"/>
        <v>79.338939679537518</v>
      </c>
      <c r="M115" s="30">
        <f t="shared" si="50"/>
        <v>7.7783274195625021</v>
      </c>
      <c r="N115" s="30">
        <f t="shared" si="51"/>
        <v>41.801087812000013</v>
      </c>
      <c r="O115" s="30">
        <f t="shared" si="52"/>
        <v>0</v>
      </c>
      <c r="P115" s="30">
        <f t="shared" si="53"/>
        <v>0</v>
      </c>
      <c r="Q115" s="31">
        <f t="shared" si="54"/>
        <v>1292.0336232800003</v>
      </c>
    </row>
    <row r="116" spans="1:17" x14ac:dyDescent="0.35">
      <c r="A116" s="28" t="s">
        <v>147</v>
      </c>
      <c r="B116" s="29">
        <v>345</v>
      </c>
      <c r="C116" s="29">
        <v>100</v>
      </c>
      <c r="D116" s="30">
        <f t="shared" si="42"/>
        <v>1597.4506249999999</v>
      </c>
      <c r="E116" s="30">
        <f t="shared" si="55"/>
        <v>47.923518749999999</v>
      </c>
      <c r="F116" s="30">
        <f t="shared" si="43"/>
        <v>0</v>
      </c>
      <c r="G116" s="30">
        <f t="shared" si="44"/>
        <v>1645.37414375</v>
      </c>
      <c r="H116" s="30">
        <f t="shared" si="45"/>
        <v>12.340306078125</v>
      </c>
      <c r="I116" s="30">
        <f t="shared" si="46"/>
        <v>4.9361224312499994</v>
      </c>
      <c r="J116" s="30">
        <f t="shared" si="47"/>
        <v>112.70812884687498</v>
      </c>
      <c r="K116" s="30">
        <f t="shared" si="48"/>
        <v>38.797922309625001</v>
      </c>
      <c r="L116" s="30">
        <f t="shared" si="49"/>
        <v>82.445584907953119</v>
      </c>
      <c r="M116" s="30">
        <f t="shared" si="50"/>
        <v>8.0829004811718761</v>
      </c>
      <c r="N116" s="30">
        <f t="shared" si="51"/>
        <v>43.437877395000008</v>
      </c>
      <c r="O116" s="30">
        <f t="shared" si="52"/>
        <v>0</v>
      </c>
      <c r="P116" s="30">
        <f t="shared" si="53"/>
        <v>14.7195170899875</v>
      </c>
      <c r="Q116" s="31">
        <f t="shared" si="54"/>
        <v>1327.9057842100126</v>
      </c>
    </row>
    <row r="117" spans="1:17" x14ac:dyDescent="0.35">
      <c r="A117" s="28" t="s">
        <v>148</v>
      </c>
      <c r="B117" s="29">
        <v>354</v>
      </c>
      <c r="C117" s="29">
        <v>100</v>
      </c>
      <c r="D117" s="30">
        <f t="shared" si="42"/>
        <v>1639.1232499999999</v>
      </c>
      <c r="E117" s="30">
        <f t="shared" si="55"/>
        <v>49.173697499999996</v>
      </c>
      <c r="F117" s="30">
        <f t="shared" si="43"/>
        <v>0</v>
      </c>
      <c r="G117" s="30">
        <f t="shared" si="44"/>
        <v>1688.2969474999998</v>
      </c>
      <c r="H117" s="30">
        <f t="shared" si="45"/>
        <v>12.662227106249997</v>
      </c>
      <c r="I117" s="30">
        <f t="shared" si="46"/>
        <v>5.0648908424999988</v>
      </c>
      <c r="J117" s="30">
        <f t="shared" si="47"/>
        <v>115.64834090374998</v>
      </c>
      <c r="K117" s="30">
        <f t="shared" si="48"/>
        <v>39.810042022049991</v>
      </c>
      <c r="L117" s="30">
        <f t="shared" si="49"/>
        <v>84.596339296856243</v>
      </c>
      <c r="M117" s="30">
        <f t="shared" si="50"/>
        <v>8.2937587545937497</v>
      </c>
      <c r="N117" s="30">
        <f t="shared" si="51"/>
        <v>44.571039413999998</v>
      </c>
      <c r="O117" s="30">
        <f t="shared" si="52"/>
        <v>0</v>
      </c>
      <c r="P117" s="30">
        <f t="shared" si="53"/>
        <v>15.103504492334999</v>
      </c>
      <c r="Q117" s="31">
        <f t="shared" si="54"/>
        <v>1362.5468046676649</v>
      </c>
    </row>
    <row r="118" spans="1:17" x14ac:dyDescent="0.35">
      <c r="A118" s="28" t="s">
        <v>149</v>
      </c>
      <c r="B118" s="29">
        <v>368</v>
      </c>
      <c r="C118" s="29">
        <v>100</v>
      </c>
      <c r="D118" s="30">
        <f t="shared" si="42"/>
        <v>1703.9473333333333</v>
      </c>
      <c r="E118" s="30">
        <f t="shared" si="55"/>
        <v>51.118419999999993</v>
      </c>
      <c r="F118" s="30">
        <f t="shared" si="43"/>
        <v>0</v>
      </c>
      <c r="G118" s="30">
        <f t="shared" si="44"/>
        <v>1755.0657533333333</v>
      </c>
      <c r="H118" s="30">
        <f t="shared" si="45"/>
        <v>13.16299315</v>
      </c>
      <c r="I118" s="30">
        <f t="shared" si="46"/>
        <v>5.2651972599999999</v>
      </c>
      <c r="J118" s="30">
        <f t="shared" si="47"/>
        <v>120.22200410333333</v>
      </c>
      <c r="K118" s="30">
        <f t="shared" si="48"/>
        <v>41.384450463599997</v>
      </c>
      <c r="L118" s="30">
        <f t="shared" si="49"/>
        <v>87.941957235149999</v>
      </c>
      <c r="M118" s="30">
        <f t="shared" si="50"/>
        <v>8.6217605132500008</v>
      </c>
      <c r="N118" s="30">
        <f t="shared" si="51"/>
        <v>46.333735888</v>
      </c>
      <c r="O118" s="30">
        <f t="shared" si="52"/>
        <v>0</v>
      </c>
      <c r="P118" s="30">
        <f t="shared" si="53"/>
        <v>15.700818229319999</v>
      </c>
      <c r="Q118" s="31">
        <f t="shared" si="54"/>
        <v>1416.4328364906801</v>
      </c>
    </row>
    <row r="119" spans="1:17" x14ac:dyDescent="0.35">
      <c r="A119" s="28" t="s">
        <v>150</v>
      </c>
      <c r="B119" s="29">
        <v>375</v>
      </c>
      <c r="C119" s="29">
        <v>100</v>
      </c>
      <c r="D119" s="30">
        <f t="shared" si="42"/>
        <v>1736.359375</v>
      </c>
      <c r="E119" s="30">
        <f t="shared" si="55"/>
        <v>52.090781249999999</v>
      </c>
      <c r="F119" s="30">
        <f t="shared" si="43"/>
        <v>0</v>
      </c>
      <c r="G119" s="30">
        <f t="shared" si="44"/>
        <v>1788.45015625</v>
      </c>
      <c r="H119" s="30">
        <f t="shared" si="45"/>
        <v>13.413376171874999</v>
      </c>
      <c r="I119" s="30">
        <f t="shared" si="46"/>
        <v>5.3653504687499991</v>
      </c>
      <c r="J119" s="30">
        <f t="shared" si="47"/>
        <v>122.50883570312499</v>
      </c>
      <c r="K119" s="30">
        <f t="shared" si="48"/>
        <v>42.171654684375</v>
      </c>
      <c r="L119" s="30">
        <f t="shared" si="49"/>
        <v>89.61476620429687</v>
      </c>
      <c r="M119" s="30">
        <f t="shared" si="50"/>
        <v>8.7857613925781255</v>
      </c>
      <c r="N119" s="30">
        <f t="shared" si="51"/>
        <v>47.215084125000004</v>
      </c>
      <c r="O119" s="30">
        <f t="shared" si="52"/>
        <v>0</v>
      </c>
      <c r="P119" s="30">
        <f t="shared" si="53"/>
        <v>15.9994750978125</v>
      </c>
      <c r="Q119" s="31">
        <f t="shared" si="54"/>
        <v>1443.3758524021875</v>
      </c>
    </row>
    <row r="120" spans="1:17" x14ac:dyDescent="0.35">
      <c r="A120" s="28" t="s">
        <v>151</v>
      </c>
      <c r="B120" s="29">
        <v>382</v>
      </c>
      <c r="C120" s="29">
        <v>100</v>
      </c>
      <c r="D120" s="30">
        <f t="shared" si="42"/>
        <v>1768.7714166666667</v>
      </c>
      <c r="E120" s="30">
        <f t="shared" si="55"/>
        <v>53.063142500000005</v>
      </c>
      <c r="F120" s="30">
        <f t="shared" si="43"/>
        <v>0</v>
      </c>
      <c r="G120" s="30">
        <f t="shared" si="44"/>
        <v>1821.8345591666666</v>
      </c>
      <c r="H120" s="30">
        <f t="shared" si="45"/>
        <v>13.66375919375</v>
      </c>
      <c r="I120" s="30">
        <f t="shared" si="46"/>
        <v>5.4655036774999992</v>
      </c>
      <c r="J120" s="30">
        <f t="shared" si="47"/>
        <v>124.79566730291667</v>
      </c>
      <c r="K120" s="30">
        <f t="shared" si="48"/>
        <v>42.958858905150002</v>
      </c>
      <c r="L120" s="30">
        <f t="shared" si="49"/>
        <v>91.287575173443742</v>
      </c>
      <c r="M120" s="30">
        <f t="shared" si="50"/>
        <v>8.9497622719062502</v>
      </c>
      <c r="N120" s="30">
        <f t="shared" si="51"/>
        <v>48.096432362000002</v>
      </c>
      <c r="O120" s="30">
        <f t="shared" si="52"/>
        <v>0</v>
      </c>
      <c r="P120" s="30">
        <f t="shared" si="53"/>
        <v>16.298131966305</v>
      </c>
      <c r="Q120" s="31">
        <f t="shared" si="54"/>
        <v>1470.318868313695</v>
      </c>
    </row>
    <row r="121" spans="1:17" x14ac:dyDescent="0.35">
      <c r="A121" s="28" t="s">
        <v>152</v>
      </c>
      <c r="B121" s="29">
        <v>326</v>
      </c>
      <c r="C121" s="29">
        <v>100</v>
      </c>
      <c r="D121" s="30">
        <f t="shared" si="42"/>
        <v>1509.4750833333333</v>
      </c>
      <c r="E121" s="30">
        <f t="shared" si="55"/>
        <v>45.284252500000001</v>
      </c>
      <c r="F121" s="30">
        <f t="shared" si="43"/>
        <v>0</v>
      </c>
      <c r="G121" s="30">
        <f t="shared" si="44"/>
        <v>1554.7593358333334</v>
      </c>
      <c r="H121" s="30">
        <f t="shared" si="45"/>
        <v>11.660695018749999</v>
      </c>
      <c r="I121" s="30">
        <f t="shared" si="46"/>
        <v>4.6642780074999992</v>
      </c>
      <c r="J121" s="30">
        <f t="shared" si="47"/>
        <v>106.50101450458332</v>
      </c>
      <c r="K121" s="30">
        <f t="shared" si="48"/>
        <v>36.661225138950002</v>
      </c>
      <c r="L121" s="30">
        <f t="shared" si="49"/>
        <v>77.905103420268745</v>
      </c>
      <c r="M121" s="30">
        <f t="shared" si="50"/>
        <v>7.6377552372812501</v>
      </c>
      <c r="N121" s="30">
        <f t="shared" si="51"/>
        <v>41.045646466000001</v>
      </c>
      <c r="O121" s="30">
        <f t="shared" si="52"/>
        <v>0</v>
      </c>
      <c r="P121" s="30">
        <f t="shared" si="53"/>
        <v>0</v>
      </c>
      <c r="Q121" s="31">
        <f t="shared" si="54"/>
        <v>1268.6836180400001</v>
      </c>
    </row>
    <row r="122" spans="1:17" x14ac:dyDescent="0.35">
      <c r="A122" s="28" t="s">
        <v>153</v>
      </c>
      <c r="B122" s="29">
        <v>327</v>
      </c>
      <c r="C122" s="29">
        <v>100</v>
      </c>
      <c r="D122" s="30">
        <f t="shared" si="42"/>
        <v>1514.1053749999999</v>
      </c>
      <c r="E122" s="30">
        <f t="shared" si="55"/>
        <v>45.423161249999993</v>
      </c>
      <c r="F122" s="30">
        <f t="shared" si="43"/>
        <v>0</v>
      </c>
      <c r="G122" s="30">
        <f t="shared" si="44"/>
        <v>1559.5285362499999</v>
      </c>
      <c r="H122" s="30">
        <f t="shared" si="45"/>
        <v>11.696464021874998</v>
      </c>
      <c r="I122" s="30">
        <f t="shared" si="46"/>
        <v>4.6785856087499997</v>
      </c>
      <c r="J122" s="30">
        <f t="shared" si="47"/>
        <v>106.82770473312499</v>
      </c>
      <c r="K122" s="30">
        <f t="shared" si="48"/>
        <v>36.773682884774999</v>
      </c>
      <c r="L122" s="30">
        <f t="shared" si="49"/>
        <v>78.144076130146871</v>
      </c>
      <c r="M122" s="30">
        <f t="shared" si="50"/>
        <v>7.6611839343281245</v>
      </c>
      <c r="N122" s="30">
        <f t="shared" si="51"/>
        <v>41.171553357000001</v>
      </c>
      <c r="O122" s="30">
        <f t="shared" si="52"/>
        <v>0</v>
      </c>
      <c r="P122" s="30">
        <f t="shared" si="53"/>
        <v>0</v>
      </c>
      <c r="Q122" s="31">
        <f t="shared" si="54"/>
        <v>1272.5752855799999</v>
      </c>
    </row>
    <row r="123" spans="1:17" x14ac:dyDescent="0.35">
      <c r="A123" s="28" t="s">
        <v>154</v>
      </c>
      <c r="B123" s="29">
        <v>328</v>
      </c>
      <c r="C123" s="29">
        <v>100</v>
      </c>
      <c r="D123" s="30">
        <f t="shared" si="42"/>
        <v>1518.7356666666665</v>
      </c>
      <c r="E123" s="30">
        <f t="shared" si="55"/>
        <v>45.562069999999991</v>
      </c>
      <c r="F123" s="30">
        <f t="shared" si="43"/>
        <v>0</v>
      </c>
      <c r="G123" s="30">
        <f t="shared" si="44"/>
        <v>1564.2977366666664</v>
      </c>
      <c r="H123" s="30">
        <f t="shared" si="45"/>
        <v>11.732233024999998</v>
      </c>
      <c r="I123" s="30">
        <f t="shared" si="46"/>
        <v>4.6928932099999994</v>
      </c>
      <c r="J123" s="30">
        <f t="shared" si="47"/>
        <v>107.15439496166664</v>
      </c>
      <c r="K123" s="30">
        <f t="shared" si="48"/>
        <v>36.886140630599996</v>
      </c>
      <c r="L123" s="30">
        <f t="shared" si="49"/>
        <v>78.383048840024983</v>
      </c>
      <c r="M123" s="30">
        <f t="shared" si="50"/>
        <v>7.6846126313749998</v>
      </c>
      <c r="N123" s="30">
        <f t="shared" si="51"/>
        <v>41.297460248</v>
      </c>
      <c r="O123" s="30">
        <f t="shared" si="52"/>
        <v>0</v>
      </c>
      <c r="P123" s="30">
        <f t="shared" si="53"/>
        <v>0</v>
      </c>
      <c r="Q123" s="31">
        <f t="shared" si="54"/>
        <v>1276.4669531199997</v>
      </c>
    </row>
    <row r="124" spans="1:17" x14ac:dyDescent="0.35">
      <c r="A124" s="28" t="s">
        <v>155</v>
      </c>
      <c r="B124" s="29">
        <v>330</v>
      </c>
      <c r="C124" s="29">
        <v>100</v>
      </c>
      <c r="D124" s="30">
        <f t="shared" si="42"/>
        <v>1527.9962499999999</v>
      </c>
      <c r="E124" s="30">
        <f t="shared" si="55"/>
        <v>45.839887499999996</v>
      </c>
      <c r="F124" s="30">
        <f t="shared" si="43"/>
        <v>0</v>
      </c>
      <c r="G124" s="30">
        <f t="shared" si="44"/>
        <v>1573.8361374999999</v>
      </c>
      <c r="H124" s="30">
        <f t="shared" si="45"/>
        <v>11.803771031249999</v>
      </c>
      <c r="I124" s="30">
        <f t="shared" si="46"/>
        <v>4.7215084124999995</v>
      </c>
      <c r="J124" s="30">
        <f t="shared" si="47"/>
        <v>107.80777541874998</v>
      </c>
      <c r="K124" s="30">
        <f t="shared" si="48"/>
        <v>37.111056122249998</v>
      </c>
      <c r="L124" s="30">
        <f t="shared" si="49"/>
        <v>78.860994259781251</v>
      </c>
      <c r="M124" s="30">
        <f t="shared" si="50"/>
        <v>7.7314700254687496</v>
      </c>
      <c r="N124" s="30">
        <f t="shared" si="51"/>
        <v>41.549274029999999</v>
      </c>
      <c r="O124" s="30">
        <f t="shared" si="52"/>
        <v>0</v>
      </c>
      <c r="P124" s="30">
        <f t="shared" si="53"/>
        <v>0</v>
      </c>
      <c r="Q124" s="31">
        <f t="shared" si="54"/>
        <v>1284.2502881999999</v>
      </c>
    </row>
    <row r="125" spans="1:17" x14ac:dyDescent="0.35">
      <c r="A125" s="28" t="s">
        <v>156</v>
      </c>
      <c r="B125" s="29">
        <v>332</v>
      </c>
      <c r="C125" s="29">
        <v>100</v>
      </c>
      <c r="D125" s="30">
        <f t="shared" si="42"/>
        <v>1537.2568333333336</v>
      </c>
      <c r="E125" s="30">
        <f t="shared" si="55"/>
        <v>46.117705000000008</v>
      </c>
      <c r="F125" s="30">
        <f t="shared" si="43"/>
        <v>0</v>
      </c>
      <c r="G125" s="30">
        <f t="shared" si="44"/>
        <v>1583.3745383333337</v>
      </c>
      <c r="H125" s="30">
        <f t="shared" si="45"/>
        <v>11.875309037500003</v>
      </c>
      <c r="I125" s="30">
        <f t="shared" si="46"/>
        <v>4.7501236150000015</v>
      </c>
      <c r="J125" s="30">
        <f t="shared" si="47"/>
        <v>108.46115587583336</v>
      </c>
      <c r="K125" s="30">
        <f t="shared" si="48"/>
        <v>37.335971613900007</v>
      </c>
      <c r="L125" s="30">
        <f t="shared" si="49"/>
        <v>79.338939679537518</v>
      </c>
      <c r="M125" s="30">
        <f t="shared" si="50"/>
        <v>7.7783274195625021</v>
      </c>
      <c r="N125" s="30">
        <f t="shared" si="51"/>
        <v>41.801087812000013</v>
      </c>
      <c r="O125" s="30">
        <f t="shared" si="52"/>
        <v>0</v>
      </c>
      <c r="P125" s="30">
        <f t="shared" si="53"/>
        <v>0</v>
      </c>
      <c r="Q125" s="31">
        <f t="shared" si="54"/>
        <v>1292.0336232800003</v>
      </c>
    </row>
    <row r="126" spans="1:17" x14ac:dyDescent="0.35">
      <c r="A126" s="28" t="s">
        <v>157</v>
      </c>
      <c r="B126" s="29">
        <v>339</v>
      </c>
      <c r="C126" s="29">
        <v>100</v>
      </c>
      <c r="D126" s="30">
        <f t="shared" si="42"/>
        <v>1569.6688749999998</v>
      </c>
      <c r="E126" s="30">
        <f t="shared" si="55"/>
        <v>47.09006625</v>
      </c>
      <c r="F126" s="30">
        <f t="shared" si="43"/>
        <v>0</v>
      </c>
      <c r="G126" s="30">
        <f t="shared" si="44"/>
        <v>1616.7589412499999</v>
      </c>
      <c r="H126" s="30">
        <f t="shared" si="45"/>
        <v>12.125692059374998</v>
      </c>
      <c r="I126" s="30">
        <f t="shared" si="46"/>
        <v>4.8502768237499989</v>
      </c>
      <c r="J126" s="30">
        <f t="shared" si="47"/>
        <v>110.747987475625</v>
      </c>
      <c r="K126" s="30">
        <f t="shared" si="48"/>
        <v>38.123175834674996</v>
      </c>
      <c r="L126" s="30">
        <f t="shared" si="49"/>
        <v>81.011748648684375</v>
      </c>
      <c r="M126" s="30">
        <f t="shared" si="50"/>
        <v>7.942328298890625</v>
      </c>
      <c r="N126" s="30">
        <f t="shared" si="51"/>
        <v>42.682436048999996</v>
      </c>
      <c r="O126" s="30">
        <f t="shared" si="52"/>
        <v>0</v>
      </c>
      <c r="P126" s="30">
        <f t="shared" si="53"/>
        <v>14.4635254884225</v>
      </c>
      <c r="Q126" s="31">
        <f t="shared" si="54"/>
        <v>1304.8117705715774</v>
      </c>
    </row>
    <row r="127" spans="1:17" x14ac:dyDescent="0.35">
      <c r="A127" s="28" t="s">
        <v>158</v>
      </c>
      <c r="B127" s="29">
        <v>346</v>
      </c>
      <c r="C127" s="29">
        <v>100</v>
      </c>
      <c r="D127" s="30">
        <f t="shared" si="42"/>
        <v>1602.0809166666666</v>
      </c>
      <c r="E127" s="30">
        <f t="shared" si="55"/>
        <v>48.062427499999991</v>
      </c>
      <c r="F127" s="30">
        <f t="shared" si="43"/>
        <v>0</v>
      </c>
      <c r="G127" s="30">
        <f t="shared" si="44"/>
        <v>1650.1433441666666</v>
      </c>
      <c r="H127" s="30">
        <f t="shared" si="45"/>
        <v>12.376075081249999</v>
      </c>
      <c r="I127" s="30">
        <f t="shared" si="46"/>
        <v>4.9504300324999999</v>
      </c>
      <c r="J127" s="30">
        <f t="shared" si="47"/>
        <v>113.03481907541665</v>
      </c>
      <c r="K127" s="30">
        <f t="shared" si="48"/>
        <v>38.910380055449998</v>
      </c>
      <c r="L127" s="30">
        <f t="shared" si="49"/>
        <v>82.684557617831246</v>
      </c>
      <c r="M127" s="30">
        <f t="shared" si="50"/>
        <v>8.1063291782187505</v>
      </c>
      <c r="N127" s="30">
        <f t="shared" si="51"/>
        <v>43.563784286000001</v>
      </c>
      <c r="O127" s="30">
        <f t="shared" si="52"/>
        <v>0</v>
      </c>
      <c r="P127" s="30">
        <f t="shared" si="53"/>
        <v>14.762182356915</v>
      </c>
      <c r="Q127" s="31">
        <f t="shared" si="54"/>
        <v>1331.7547864830849</v>
      </c>
    </row>
    <row r="128" spans="1:17" x14ac:dyDescent="0.35">
      <c r="A128" s="28" t="s">
        <v>159</v>
      </c>
      <c r="B128" s="29">
        <v>360</v>
      </c>
      <c r="C128" s="29">
        <v>100</v>
      </c>
      <c r="D128" s="30">
        <f t="shared" si="42"/>
        <v>1666.905</v>
      </c>
      <c r="E128" s="30">
        <f t="shared" si="55"/>
        <v>50.007150000000003</v>
      </c>
      <c r="F128" s="30">
        <f t="shared" si="43"/>
        <v>0</v>
      </c>
      <c r="G128" s="30">
        <f t="shared" si="44"/>
        <v>1716.9121499999999</v>
      </c>
      <c r="H128" s="30">
        <f t="shared" si="45"/>
        <v>12.876841124999999</v>
      </c>
      <c r="I128" s="30">
        <f t="shared" si="46"/>
        <v>5.1507364499999992</v>
      </c>
      <c r="J128" s="30">
        <f t="shared" si="47"/>
        <v>117.60848227499999</v>
      </c>
      <c r="K128" s="30">
        <f t="shared" si="48"/>
        <v>40.484788496999997</v>
      </c>
      <c r="L128" s="30">
        <f t="shared" si="49"/>
        <v>86.030175556125002</v>
      </c>
      <c r="M128" s="30">
        <f t="shared" si="50"/>
        <v>8.4343309368749999</v>
      </c>
      <c r="N128" s="30">
        <f t="shared" si="51"/>
        <v>45.326480759999995</v>
      </c>
      <c r="O128" s="30">
        <f t="shared" si="52"/>
        <v>0</v>
      </c>
      <c r="P128" s="30">
        <f t="shared" si="53"/>
        <v>15.359496093899999</v>
      </c>
      <c r="Q128" s="31">
        <f t="shared" si="54"/>
        <v>1385.6408183060998</v>
      </c>
    </row>
    <row r="129" spans="1:17" x14ac:dyDescent="0.35">
      <c r="A129" s="28" t="s">
        <v>160</v>
      </c>
      <c r="B129" s="29">
        <v>376</v>
      </c>
      <c r="C129" s="29">
        <v>100</v>
      </c>
      <c r="D129" s="30">
        <f t="shared" si="42"/>
        <v>1740.9896666666668</v>
      </c>
      <c r="E129" s="30">
        <f t="shared" si="55"/>
        <v>52.229690000000012</v>
      </c>
      <c r="F129" s="30">
        <f t="shared" si="43"/>
        <v>0</v>
      </c>
      <c r="G129" s="30">
        <f t="shared" si="44"/>
        <v>1793.219356666667</v>
      </c>
      <c r="H129" s="30">
        <f t="shared" si="45"/>
        <v>13.449145175000004</v>
      </c>
      <c r="I129" s="30">
        <f t="shared" si="46"/>
        <v>5.3796580700000005</v>
      </c>
      <c r="J129" s="30">
        <f t="shared" si="47"/>
        <v>122.83552593166669</v>
      </c>
      <c r="K129" s="30">
        <f t="shared" si="48"/>
        <v>42.284112430200004</v>
      </c>
      <c r="L129" s="30">
        <f t="shared" si="49"/>
        <v>89.853738914175011</v>
      </c>
      <c r="M129" s="30">
        <f t="shared" si="50"/>
        <v>8.8091900896250017</v>
      </c>
      <c r="N129" s="30">
        <f t="shared" si="51"/>
        <v>47.340991016000004</v>
      </c>
      <c r="O129" s="30">
        <f t="shared" si="52"/>
        <v>0</v>
      </c>
      <c r="P129" s="30">
        <f t="shared" si="53"/>
        <v>16.042140364740003</v>
      </c>
      <c r="Q129" s="31">
        <f t="shared" si="54"/>
        <v>1447.2248546752603</v>
      </c>
    </row>
    <row r="130" spans="1:17" x14ac:dyDescent="0.35">
      <c r="A130" s="28" t="s">
        <v>161</v>
      </c>
      <c r="B130" s="29">
        <v>385</v>
      </c>
      <c r="C130" s="29">
        <v>100</v>
      </c>
      <c r="D130" s="30">
        <f t="shared" si="42"/>
        <v>1782.6622916666668</v>
      </c>
      <c r="E130" s="30">
        <f t="shared" si="55"/>
        <v>53.479868750000009</v>
      </c>
      <c r="F130" s="30">
        <f t="shared" si="43"/>
        <v>0</v>
      </c>
      <c r="G130" s="30">
        <f t="shared" si="44"/>
        <v>1836.1421604166667</v>
      </c>
      <c r="H130" s="30">
        <f t="shared" si="45"/>
        <v>13.771066203125001</v>
      </c>
      <c r="I130" s="30">
        <f t="shared" si="46"/>
        <v>5.5084264812499999</v>
      </c>
      <c r="J130" s="30">
        <f t="shared" si="47"/>
        <v>125.77573798854166</v>
      </c>
      <c r="K130" s="30">
        <f t="shared" si="48"/>
        <v>43.296232142624994</v>
      </c>
      <c r="L130" s="30">
        <f t="shared" si="49"/>
        <v>92.004493303078121</v>
      </c>
      <c r="M130" s="30">
        <f t="shared" si="50"/>
        <v>9.0200483630468753</v>
      </c>
      <c r="N130" s="30">
        <f t="shared" si="51"/>
        <v>48.474153035000001</v>
      </c>
      <c r="O130" s="30">
        <f t="shared" si="52"/>
        <v>0</v>
      </c>
      <c r="P130" s="30">
        <f t="shared" si="53"/>
        <v>16.4261277670875</v>
      </c>
      <c r="Q130" s="31">
        <f t="shared" si="54"/>
        <v>1481.8658751329126</v>
      </c>
    </row>
    <row r="131" spans="1:17" x14ac:dyDescent="0.35">
      <c r="A131" s="28" t="s">
        <v>162</v>
      </c>
      <c r="B131" s="29">
        <v>398</v>
      </c>
      <c r="C131" s="29">
        <v>100</v>
      </c>
      <c r="D131" s="30">
        <f t="shared" si="42"/>
        <v>1842.8560833333331</v>
      </c>
      <c r="E131" s="30">
        <f t="shared" si="55"/>
        <v>55.285682499999993</v>
      </c>
      <c r="F131" s="30">
        <f t="shared" si="43"/>
        <v>0</v>
      </c>
      <c r="G131" s="30">
        <f t="shared" si="44"/>
        <v>1898.141765833333</v>
      </c>
      <c r="H131" s="30">
        <f t="shared" si="45"/>
        <v>14.236063243749998</v>
      </c>
      <c r="I131" s="30">
        <f t="shared" si="46"/>
        <v>5.6944252974999987</v>
      </c>
      <c r="J131" s="30">
        <f t="shared" si="47"/>
        <v>130.02271095958332</v>
      </c>
      <c r="K131" s="30">
        <f t="shared" si="48"/>
        <v>44.758182838349995</v>
      </c>
      <c r="L131" s="30">
        <f t="shared" si="49"/>
        <v>95.111138531493722</v>
      </c>
      <c r="M131" s="30">
        <f t="shared" si="50"/>
        <v>9.3246214246562484</v>
      </c>
      <c r="N131" s="30">
        <f t="shared" si="51"/>
        <v>50.110942617999989</v>
      </c>
      <c r="O131" s="30">
        <f t="shared" si="52"/>
        <v>0</v>
      </c>
      <c r="P131" s="30">
        <f t="shared" si="53"/>
        <v>16.980776237144998</v>
      </c>
      <c r="Q131" s="31">
        <f t="shared" si="54"/>
        <v>1531.9029046828548</v>
      </c>
    </row>
    <row r="132" spans="1:17" x14ac:dyDescent="0.35">
      <c r="A132" s="28" t="s">
        <v>163</v>
      </c>
      <c r="B132" s="29">
        <v>407</v>
      </c>
      <c r="C132" s="29">
        <v>100</v>
      </c>
      <c r="D132" s="30">
        <f t="shared" ref="D132:D163" si="56">($D$1*(B132/12)*C132)/100</f>
        <v>1884.5287083333328</v>
      </c>
      <c r="E132" s="30">
        <f t="shared" si="55"/>
        <v>56.535861249999982</v>
      </c>
      <c r="F132" s="30">
        <f t="shared" ref="F132:F141" si="57">IF(B132&lt;315,1457.52*C132/100-D132,0)</f>
        <v>0</v>
      </c>
      <c r="G132" s="30">
        <f t="shared" ref="G132:G163" si="58">SUM(D132:F132)</f>
        <v>1941.0645695833327</v>
      </c>
      <c r="H132" s="30">
        <f t="shared" ref="H132:H163" si="59">G132*0.75/100</f>
        <v>14.557984271874995</v>
      </c>
      <c r="I132" s="30">
        <f t="shared" ref="I132:I141" si="60">G132*0.3/100</f>
        <v>5.8231937087499981</v>
      </c>
      <c r="J132" s="30">
        <f t="shared" ref="J132:J141" si="61">IF(G132&lt;3170*(C132/100),G132*6.85/100,3170*(C132/100)*6.85/100)</f>
        <v>132.96292301645829</v>
      </c>
      <c r="K132" s="30">
        <f t="shared" ref="K132:K141" si="62">(G132*0.9825)*2.4/100</f>
        <v>45.770302550774986</v>
      </c>
      <c r="L132" s="30">
        <f t="shared" ref="L132:L141" si="63">(G132*0.9825)*5.1/100</f>
        <v>97.261892920396846</v>
      </c>
      <c r="M132" s="30">
        <f t="shared" ref="M132:M141" si="64">(G132*0.9825)*0.5/100</f>
        <v>9.535479698078122</v>
      </c>
      <c r="N132" s="30">
        <f t="shared" ref="N132:N141" si="65">IF(G132&lt;(3170*(C132/100)),(G132*2.64/100),3170*(C132/100)*2.64/100)</f>
        <v>51.244104636999992</v>
      </c>
      <c r="O132" s="30">
        <f t="shared" ref="O132:O141" si="66">IF((G132&gt;(3170*C132/100)),((G132-(3170*C132/100))*(6.58/100)),0)</f>
        <v>0</v>
      </c>
      <c r="P132" s="30">
        <f t="shared" ref="P132:P163" si="67">IF(((G132-(H132+I132+J132+N132+O132))&gt;1426.13),((G132-(H132+I132+J132+N132+O132))*1/100),0)</f>
        <v>17.364763639492494</v>
      </c>
      <c r="Q132" s="31">
        <f t="shared" ref="Q132:Q163" si="68">G132-SUM(H132:P132)</f>
        <v>1566.5439251405069</v>
      </c>
    </row>
    <row r="133" spans="1:17" x14ac:dyDescent="0.35">
      <c r="A133" s="28" t="s">
        <v>164</v>
      </c>
      <c r="B133" s="29">
        <v>338</v>
      </c>
      <c r="C133" s="29">
        <v>100</v>
      </c>
      <c r="D133" s="30">
        <f t="shared" si="56"/>
        <v>1565.0385833333335</v>
      </c>
      <c r="E133" s="30">
        <f t="shared" si="55"/>
        <v>46.951157500000008</v>
      </c>
      <c r="F133" s="30">
        <f t="shared" si="57"/>
        <v>0</v>
      </c>
      <c r="G133" s="30">
        <f t="shared" si="58"/>
        <v>1611.9897408333334</v>
      </c>
      <c r="H133" s="30">
        <f t="shared" si="59"/>
        <v>12.089923056249999</v>
      </c>
      <c r="I133" s="30">
        <f t="shared" si="60"/>
        <v>4.8359692225000002</v>
      </c>
      <c r="J133" s="30">
        <f t="shared" si="61"/>
        <v>110.42129724708333</v>
      </c>
      <c r="K133" s="30">
        <f t="shared" si="62"/>
        <v>38.010718088849998</v>
      </c>
      <c r="L133" s="30">
        <f t="shared" si="63"/>
        <v>80.772775938806248</v>
      </c>
      <c r="M133" s="30">
        <f t="shared" si="64"/>
        <v>7.9188996018437505</v>
      </c>
      <c r="N133" s="30">
        <f t="shared" si="65"/>
        <v>42.556529158000004</v>
      </c>
      <c r="O133" s="30">
        <f t="shared" si="66"/>
        <v>0</v>
      </c>
      <c r="P133" s="30">
        <f t="shared" si="67"/>
        <v>14.420860221494999</v>
      </c>
      <c r="Q133" s="31">
        <f t="shared" si="68"/>
        <v>1300.9627682985051</v>
      </c>
    </row>
    <row r="134" spans="1:17" x14ac:dyDescent="0.35">
      <c r="A134" s="28" t="s">
        <v>165</v>
      </c>
      <c r="B134" s="29">
        <v>345</v>
      </c>
      <c r="C134" s="29">
        <v>100</v>
      </c>
      <c r="D134" s="30">
        <f t="shared" si="56"/>
        <v>1597.4506249999999</v>
      </c>
      <c r="E134" s="30">
        <f t="shared" si="55"/>
        <v>47.923518749999999</v>
      </c>
      <c r="F134" s="30">
        <f t="shared" si="57"/>
        <v>0</v>
      </c>
      <c r="G134" s="30">
        <f t="shared" si="58"/>
        <v>1645.37414375</v>
      </c>
      <c r="H134" s="30">
        <f t="shared" si="59"/>
        <v>12.340306078125</v>
      </c>
      <c r="I134" s="30">
        <f t="shared" si="60"/>
        <v>4.9361224312499994</v>
      </c>
      <c r="J134" s="30">
        <f t="shared" si="61"/>
        <v>112.70812884687498</v>
      </c>
      <c r="K134" s="30">
        <f t="shared" si="62"/>
        <v>38.797922309625001</v>
      </c>
      <c r="L134" s="30">
        <f t="shared" si="63"/>
        <v>82.445584907953119</v>
      </c>
      <c r="M134" s="30">
        <f t="shared" si="64"/>
        <v>8.0829004811718761</v>
      </c>
      <c r="N134" s="30">
        <f t="shared" si="65"/>
        <v>43.437877395000008</v>
      </c>
      <c r="O134" s="30">
        <f t="shared" si="66"/>
        <v>0</v>
      </c>
      <c r="P134" s="30">
        <f t="shared" si="67"/>
        <v>14.7195170899875</v>
      </c>
      <c r="Q134" s="31">
        <f t="shared" si="68"/>
        <v>1327.9057842100126</v>
      </c>
    </row>
    <row r="135" spans="1:17" x14ac:dyDescent="0.35">
      <c r="A135" s="28" t="s">
        <v>166</v>
      </c>
      <c r="B135" s="29">
        <v>355</v>
      </c>
      <c r="C135" s="29">
        <v>100</v>
      </c>
      <c r="D135" s="30">
        <f t="shared" si="56"/>
        <v>1643.7535416666665</v>
      </c>
      <c r="E135" s="30">
        <f t="shared" si="55"/>
        <v>49.312606249999988</v>
      </c>
      <c r="F135" s="30">
        <f t="shared" si="57"/>
        <v>0</v>
      </c>
      <c r="G135" s="30">
        <f t="shared" si="58"/>
        <v>1693.0661479166665</v>
      </c>
      <c r="H135" s="30">
        <f t="shared" si="59"/>
        <v>12.697996109375</v>
      </c>
      <c r="I135" s="30">
        <f t="shared" si="60"/>
        <v>5.0791984437499993</v>
      </c>
      <c r="J135" s="30">
        <f t="shared" si="61"/>
        <v>115.97503113229165</v>
      </c>
      <c r="K135" s="30">
        <f t="shared" si="62"/>
        <v>39.922499767874996</v>
      </c>
      <c r="L135" s="30">
        <f t="shared" si="63"/>
        <v>84.83531200673437</v>
      </c>
      <c r="M135" s="30">
        <f t="shared" si="64"/>
        <v>8.3171874516406259</v>
      </c>
      <c r="N135" s="30">
        <f t="shared" si="65"/>
        <v>44.696946305000004</v>
      </c>
      <c r="O135" s="30">
        <f t="shared" si="66"/>
        <v>0</v>
      </c>
      <c r="P135" s="30">
        <f t="shared" si="67"/>
        <v>15.146169759262499</v>
      </c>
      <c r="Q135" s="31">
        <f t="shared" si="68"/>
        <v>1366.3958069407374</v>
      </c>
    </row>
    <row r="136" spans="1:17" x14ac:dyDescent="0.35">
      <c r="A136" s="28" t="s">
        <v>167</v>
      </c>
      <c r="B136" s="29">
        <v>370</v>
      </c>
      <c r="C136" s="29">
        <v>100</v>
      </c>
      <c r="D136" s="30">
        <f t="shared" si="56"/>
        <v>1713.2079166666665</v>
      </c>
      <c r="E136" s="30">
        <f t="shared" si="55"/>
        <v>51.396237499999998</v>
      </c>
      <c r="F136" s="30">
        <f t="shared" si="57"/>
        <v>0</v>
      </c>
      <c r="G136" s="30">
        <f t="shared" si="58"/>
        <v>1764.6041541666666</v>
      </c>
      <c r="H136" s="30">
        <f t="shared" si="59"/>
        <v>13.23453115625</v>
      </c>
      <c r="I136" s="30">
        <f t="shared" si="60"/>
        <v>5.2938124625</v>
      </c>
      <c r="J136" s="30">
        <f t="shared" si="61"/>
        <v>120.87538456041666</v>
      </c>
      <c r="K136" s="30">
        <f t="shared" si="62"/>
        <v>41.609365955249999</v>
      </c>
      <c r="L136" s="30">
        <f t="shared" si="63"/>
        <v>88.419902654906238</v>
      </c>
      <c r="M136" s="30">
        <f t="shared" si="64"/>
        <v>8.6686179073437497</v>
      </c>
      <c r="N136" s="30">
        <f t="shared" si="65"/>
        <v>46.585549669999999</v>
      </c>
      <c r="O136" s="30">
        <f t="shared" si="66"/>
        <v>0</v>
      </c>
      <c r="P136" s="30">
        <f t="shared" si="67"/>
        <v>15.786148763174999</v>
      </c>
      <c r="Q136" s="31">
        <f t="shared" si="68"/>
        <v>1424.1308410368251</v>
      </c>
    </row>
    <row r="137" spans="1:17" x14ac:dyDescent="0.35">
      <c r="A137" s="28" t="s">
        <v>168</v>
      </c>
      <c r="B137" s="29">
        <v>385</v>
      </c>
      <c r="C137" s="29">
        <v>100</v>
      </c>
      <c r="D137" s="30">
        <f t="shared" si="56"/>
        <v>1782.6622916666668</v>
      </c>
      <c r="E137" s="30">
        <f t="shared" si="55"/>
        <v>53.479868750000009</v>
      </c>
      <c r="F137" s="30">
        <f t="shared" si="57"/>
        <v>0</v>
      </c>
      <c r="G137" s="30">
        <f t="shared" si="58"/>
        <v>1836.1421604166667</v>
      </c>
      <c r="H137" s="30">
        <f t="shared" si="59"/>
        <v>13.771066203125001</v>
      </c>
      <c r="I137" s="30">
        <f t="shared" si="60"/>
        <v>5.5084264812499999</v>
      </c>
      <c r="J137" s="30">
        <f t="shared" si="61"/>
        <v>125.77573798854166</v>
      </c>
      <c r="K137" s="30">
        <f t="shared" si="62"/>
        <v>43.296232142624994</v>
      </c>
      <c r="L137" s="30">
        <f t="shared" si="63"/>
        <v>92.004493303078121</v>
      </c>
      <c r="M137" s="30">
        <f t="shared" si="64"/>
        <v>9.0200483630468753</v>
      </c>
      <c r="N137" s="30">
        <f t="shared" si="65"/>
        <v>48.474153035000001</v>
      </c>
      <c r="O137" s="30">
        <f t="shared" si="66"/>
        <v>0</v>
      </c>
      <c r="P137" s="30">
        <f t="shared" si="67"/>
        <v>16.4261277670875</v>
      </c>
      <c r="Q137" s="31">
        <f t="shared" si="68"/>
        <v>1481.8658751329126</v>
      </c>
    </row>
    <row r="138" spans="1:17" x14ac:dyDescent="0.35">
      <c r="A138" s="28" t="s">
        <v>169</v>
      </c>
      <c r="B138" s="29">
        <v>400</v>
      </c>
      <c r="C138" s="29">
        <v>100</v>
      </c>
      <c r="D138" s="30">
        <f t="shared" si="56"/>
        <v>1852.1166666666668</v>
      </c>
      <c r="E138" s="30">
        <f t="shared" si="55"/>
        <v>55.563500000000005</v>
      </c>
      <c r="F138" s="30">
        <f t="shared" si="57"/>
        <v>0</v>
      </c>
      <c r="G138" s="30">
        <f t="shared" si="58"/>
        <v>1907.6801666666668</v>
      </c>
      <c r="H138" s="30">
        <f t="shared" si="59"/>
        <v>14.307601249999999</v>
      </c>
      <c r="I138" s="30">
        <f t="shared" si="60"/>
        <v>5.7230404999999998</v>
      </c>
      <c r="J138" s="30">
        <f t="shared" si="61"/>
        <v>130.67609141666665</v>
      </c>
      <c r="K138" s="30">
        <f t="shared" si="62"/>
        <v>44.983098330000004</v>
      </c>
      <c r="L138" s="30">
        <f t="shared" si="63"/>
        <v>95.589083951249989</v>
      </c>
      <c r="M138" s="30">
        <f t="shared" si="64"/>
        <v>9.3714788187500009</v>
      </c>
      <c r="N138" s="30">
        <f t="shared" si="65"/>
        <v>50.362756400000009</v>
      </c>
      <c r="O138" s="30">
        <f t="shared" si="66"/>
        <v>0</v>
      </c>
      <c r="P138" s="30">
        <f t="shared" si="67"/>
        <v>17.066106771000001</v>
      </c>
      <c r="Q138" s="31">
        <f t="shared" si="68"/>
        <v>1539.6009092290001</v>
      </c>
    </row>
    <row r="139" spans="1:17" x14ac:dyDescent="0.35">
      <c r="A139" s="28" t="s">
        <v>170</v>
      </c>
      <c r="B139" s="29">
        <v>422</v>
      </c>
      <c r="C139" s="29">
        <v>100</v>
      </c>
      <c r="D139" s="30">
        <f t="shared" si="56"/>
        <v>1953.9830833333333</v>
      </c>
      <c r="E139" s="30">
        <f t="shared" si="55"/>
        <v>58.6194925</v>
      </c>
      <c r="F139" s="30">
        <f t="shared" si="57"/>
        <v>0</v>
      </c>
      <c r="G139" s="30">
        <f t="shared" si="58"/>
        <v>2012.6025758333333</v>
      </c>
      <c r="H139" s="30">
        <f t="shared" si="59"/>
        <v>15.094519318749999</v>
      </c>
      <c r="I139" s="30">
        <f t="shared" si="60"/>
        <v>6.0378077274999997</v>
      </c>
      <c r="J139" s="30">
        <f t="shared" si="61"/>
        <v>137.86327644458331</v>
      </c>
      <c r="K139" s="30">
        <f t="shared" si="62"/>
        <v>47.457168738150003</v>
      </c>
      <c r="L139" s="30">
        <f t="shared" si="63"/>
        <v>100.84648356856874</v>
      </c>
      <c r="M139" s="30">
        <f t="shared" si="64"/>
        <v>9.8869101537812512</v>
      </c>
      <c r="N139" s="30">
        <f t="shared" si="65"/>
        <v>53.132708002000001</v>
      </c>
      <c r="O139" s="30">
        <f t="shared" si="66"/>
        <v>0</v>
      </c>
      <c r="P139" s="30">
        <f t="shared" si="67"/>
        <v>18.004742643404999</v>
      </c>
      <c r="Q139" s="31">
        <f t="shared" si="68"/>
        <v>1624.278959236595</v>
      </c>
    </row>
    <row r="140" spans="1:17" x14ac:dyDescent="0.35">
      <c r="A140" s="28" t="s">
        <v>171</v>
      </c>
      <c r="B140" s="29">
        <v>436</v>
      </c>
      <c r="C140" s="29">
        <v>100</v>
      </c>
      <c r="D140" s="30">
        <f t="shared" si="56"/>
        <v>2018.8071666666667</v>
      </c>
      <c r="E140" s="30">
        <f t="shared" si="55"/>
        <v>60.564215000000004</v>
      </c>
      <c r="F140" s="30">
        <f t="shared" si="57"/>
        <v>0</v>
      </c>
      <c r="G140" s="30">
        <f t="shared" si="58"/>
        <v>2079.3713816666668</v>
      </c>
      <c r="H140" s="30">
        <f t="shared" si="59"/>
        <v>15.5952853625</v>
      </c>
      <c r="I140" s="30">
        <f t="shared" si="60"/>
        <v>6.2381141450000008</v>
      </c>
      <c r="J140" s="30">
        <f t="shared" si="61"/>
        <v>142.43693964416667</v>
      </c>
      <c r="K140" s="30">
        <f t="shared" si="62"/>
        <v>49.031577179700008</v>
      </c>
      <c r="L140" s="30">
        <f t="shared" si="63"/>
        <v>104.19210150686251</v>
      </c>
      <c r="M140" s="30">
        <f t="shared" si="64"/>
        <v>10.214911912437501</v>
      </c>
      <c r="N140" s="30">
        <f t="shared" si="65"/>
        <v>54.895404476000003</v>
      </c>
      <c r="O140" s="30">
        <f t="shared" si="66"/>
        <v>0</v>
      </c>
      <c r="P140" s="30">
        <f t="shared" si="67"/>
        <v>18.602056380390003</v>
      </c>
      <c r="Q140" s="31">
        <f t="shared" si="68"/>
        <v>1678.1649910596102</v>
      </c>
    </row>
    <row r="141" spans="1:17" x14ac:dyDescent="0.35">
      <c r="A141" s="28" t="s">
        <v>172</v>
      </c>
      <c r="B141" s="29">
        <v>462</v>
      </c>
      <c r="C141" s="29">
        <v>100</v>
      </c>
      <c r="D141" s="30">
        <f t="shared" si="56"/>
        <v>2139.1947500000001</v>
      </c>
      <c r="E141" s="30">
        <f t="shared" si="55"/>
        <v>64.175842500000002</v>
      </c>
      <c r="F141" s="30">
        <f t="shared" si="57"/>
        <v>0</v>
      </c>
      <c r="G141" s="30">
        <f t="shared" si="58"/>
        <v>2203.3705924999999</v>
      </c>
      <c r="H141" s="30">
        <f t="shared" si="59"/>
        <v>16.525279443750001</v>
      </c>
      <c r="I141" s="30">
        <f t="shared" si="60"/>
        <v>6.6101117775000002</v>
      </c>
      <c r="J141" s="30">
        <f t="shared" si="61"/>
        <v>150.93088558624999</v>
      </c>
      <c r="K141" s="30">
        <f t="shared" si="62"/>
        <v>51.955478571150003</v>
      </c>
      <c r="L141" s="30">
        <f t="shared" si="63"/>
        <v>110.40539196369375</v>
      </c>
      <c r="M141" s="30">
        <f t="shared" si="64"/>
        <v>10.82405803565625</v>
      </c>
      <c r="N141" s="30">
        <f t="shared" si="65"/>
        <v>58.168983642000001</v>
      </c>
      <c r="O141" s="30">
        <f t="shared" si="66"/>
        <v>0</v>
      </c>
      <c r="P141" s="30">
        <f t="shared" si="67"/>
        <v>19.711353320505001</v>
      </c>
      <c r="Q141" s="31">
        <f t="shared" si="68"/>
        <v>1778.239050159495</v>
      </c>
    </row>
    <row r="142" spans="1:17" x14ac:dyDescent="0.35">
      <c r="A142" s="32" t="s">
        <v>173</v>
      </c>
      <c r="B142" s="33">
        <v>849</v>
      </c>
      <c r="C142" s="29">
        <v>100</v>
      </c>
    </row>
    <row r="143" spans="1:17" x14ac:dyDescent="0.35">
      <c r="A143" s="32" t="s">
        <v>174</v>
      </c>
      <c r="B143" s="33">
        <v>824</v>
      </c>
      <c r="C143" s="29">
        <v>100</v>
      </c>
    </row>
    <row r="144" spans="1:17" x14ac:dyDescent="0.35">
      <c r="A144" s="32" t="s">
        <v>175</v>
      </c>
      <c r="B144" s="33">
        <v>799</v>
      </c>
      <c r="C144" s="29">
        <v>100</v>
      </c>
    </row>
    <row r="145" spans="1:3" x14ac:dyDescent="0.35">
      <c r="A145" s="32" t="s">
        <v>176</v>
      </c>
      <c r="B145" s="33">
        <v>774</v>
      </c>
      <c r="C145" s="29">
        <v>100</v>
      </c>
    </row>
    <row r="146" spans="1:3" x14ac:dyDescent="0.35">
      <c r="A146" s="32" t="s">
        <v>177</v>
      </c>
      <c r="B146" s="33">
        <v>749</v>
      </c>
      <c r="C146" s="29">
        <v>100</v>
      </c>
    </row>
    <row r="147" spans="1:3" x14ac:dyDescent="0.35">
      <c r="A147" s="32" t="s">
        <v>178</v>
      </c>
      <c r="B147" s="33">
        <v>734</v>
      </c>
      <c r="C147" s="29">
        <v>100</v>
      </c>
    </row>
    <row r="148" spans="1:3" x14ac:dyDescent="0.35">
      <c r="A148" s="32" t="s">
        <v>179</v>
      </c>
      <c r="B148" s="33">
        <v>672</v>
      </c>
      <c r="C148" s="29">
        <v>100</v>
      </c>
    </row>
    <row r="149" spans="1:3" x14ac:dyDescent="0.35">
      <c r="A149" s="32" t="s">
        <v>180</v>
      </c>
      <c r="B149" s="33">
        <v>647</v>
      </c>
      <c r="C149" s="29">
        <v>100</v>
      </c>
    </row>
    <row r="150" spans="1:3" x14ac:dyDescent="0.35">
      <c r="A150" s="32" t="s">
        <v>181</v>
      </c>
      <c r="B150" s="33">
        <v>622</v>
      </c>
      <c r="C150" s="29">
        <v>100</v>
      </c>
    </row>
    <row r="151" spans="1:3" x14ac:dyDescent="0.35">
      <c r="A151" s="32" t="s">
        <v>182</v>
      </c>
      <c r="B151" s="33">
        <v>597</v>
      </c>
      <c r="C151" s="29">
        <v>100</v>
      </c>
    </row>
    <row r="152" spans="1:3" x14ac:dyDescent="0.35">
      <c r="A152" s="32" t="s">
        <v>183</v>
      </c>
      <c r="B152" s="33">
        <v>582</v>
      </c>
      <c r="C152" s="29">
        <v>100</v>
      </c>
    </row>
    <row r="153" spans="1:3" x14ac:dyDescent="0.35">
      <c r="A153" s="32" t="s">
        <v>184</v>
      </c>
      <c r="B153" s="33">
        <v>577</v>
      </c>
      <c r="C153" s="29">
        <v>100</v>
      </c>
    </row>
    <row r="154" spans="1:3" x14ac:dyDescent="0.35">
      <c r="A154" s="32" t="s">
        <v>185</v>
      </c>
      <c r="B154" s="33">
        <v>552</v>
      </c>
      <c r="C154" s="29">
        <v>100</v>
      </c>
    </row>
    <row r="155" spans="1:3" x14ac:dyDescent="0.35">
      <c r="A155" s="32" t="s">
        <v>186</v>
      </c>
      <c r="B155" s="33">
        <v>527</v>
      </c>
      <c r="C155" s="29">
        <v>100</v>
      </c>
    </row>
    <row r="156" spans="1:3" x14ac:dyDescent="0.35">
      <c r="A156" s="32" t="s">
        <v>187</v>
      </c>
      <c r="B156" s="33">
        <v>502</v>
      </c>
      <c r="C156" s="29">
        <v>100</v>
      </c>
    </row>
    <row r="157" spans="1:3" x14ac:dyDescent="0.35">
      <c r="A157" s="32" t="s">
        <v>188</v>
      </c>
      <c r="B157" s="33">
        <v>477</v>
      </c>
      <c r="C157" s="29">
        <v>100</v>
      </c>
    </row>
    <row r="158" spans="1:3" x14ac:dyDescent="0.35">
      <c r="A158" s="32" t="s">
        <v>189</v>
      </c>
      <c r="B158" s="33">
        <v>452</v>
      </c>
      <c r="C158" s="29">
        <v>100</v>
      </c>
    </row>
    <row r="159" spans="1:3" x14ac:dyDescent="0.35">
      <c r="A159" s="32" t="s">
        <v>190</v>
      </c>
      <c r="B159" s="33">
        <v>427</v>
      </c>
      <c r="C159" s="29">
        <v>100</v>
      </c>
    </row>
    <row r="160" spans="1:3" x14ac:dyDescent="0.35">
      <c r="A160" s="32" t="s">
        <v>191</v>
      </c>
      <c r="B160" s="34">
        <v>412</v>
      </c>
      <c r="C160" s="29">
        <v>100</v>
      </c>
    </row>
    <row r="161" spans="1:3" x14ac:dyDescent="0.35">
      <c r="A161" s="35" t="s">
        <v>192</v>
      </c>
      <c r="B161" s="36">
        <v>738</v>
      </c>
      <c r="C161" s="29">
        <v>100</v>
      </c>
    </row>
    <row r="162" spans="1:3" x14ac:dyDescent="0.35">
      <c r="A162" s="35" t="s">
        <v>193</v>
      </c>
      <c r="B162" s="36">
        <v>722</v>
      </c>
      <c r="C162" s="29">
        <v>100</v>
      </c>
    </row>
    <row r="163" spans="1:3" x14ac:dyDescent="0.35">
      <c r="A163" s="35" t="s">
        <v>194</v>
      </c>
      <c r="B163" s="36">
        <v>706</v>
      </c>
      <c r="C163" s="29">
        <v>100</v>
      </c>
    </row>
    <row r="164" spans="1:3" x14ac:dyDescent="0.35">
      <c r="A164" s="35" t="s">
        <v>195</v>
      </c>
      <c r="B164" s="36">
        <v>696</v>
      </c>
      <c r="C164" s="29">
        <v>100</v>
      </c>
    </row>
    <row r="165" spans="1:3" x14ac:dyDescent="0.35">
      <c r="A165" s="35" t="s">
        <v>196</v>
      </c>
      <c r="B165" s="33">
        <v>613</v>
      </c>
      <c r="C165" s="29">
        <v>100</v>
      </c>
    </row>
    <row r="166" spans="1:3" x14ac:dyDescent="0.35">
      <c r="A166" s="35" t="s">
        <v>197</v>
      </c>
      <c r="B166" s="33">
        <v>597</v>
      </c>
      <c r="C166" s="29">
        <v>100</v>
      </c>
    </row>
    <row r="167" spans="1:3" x14ac:dyDescent="0.35">
      <c r="A167" s="35" t="s">
        <v>198</v>
      </c>
      <c r="B167" s="33">
        <v>581</v>
      </c>
      <c r="C167" s="29">
        <v>100</v>
      </c>
    </row>
    <row r="168" spans="1:3" x14ac:dyDescent="0.35">
      <c r="A168" s="35" t="s">
        <v>199</v>
      </c>
      <c r="B168" s="33">
        <v>565</v>
      </c>
      <c r="C168" s="29">
        <v>100</v>
      </c>
    </row>
    <row r="169" spans="1:3" x14ac:dyDescent="0.35">
      <c r="A169" s="35" t="s">
        <v>200</v>
      </c>
      <c r="B169" s="33">
        <v>555</v>
      </c>
      <c r="C169" s="29">
        <v>100</v>
      </c>
    </row>
    <row r="170" spans="1:3" x14ac:dyDescent="0.35">
      <c r="A170" s="35" t="s">
        <v>201</v>
      </c>
      <c r="B170" s="33">
        <v>476</v>
      </c>
      <c r="C170" s="29">
        <v>100</v>
      </c>
    </row>
    <row r="171" spans="1:3" x14ac:dyDescent="0.35">
      <c r="A171" s="35" t="s">
        <v>202</v>
      </c>
      <c r="B171" s="33">
        <v>460</v>
      </c>
      <c r="C171" s="29">
        <v>100</v>
      </c>
    </row>
    <row r="172" spans="1:3" x14ac:dyDescent="0.35">
      <c r="A172" s="35" t="s">
        <v>203</v>
      </c>
      <c r="B172" s="33">
        <v>444</v>
      </c>
      <c r="C172" s="29">
        <v>100</v>
      </c>
    </row>
    <row r="173" spans="1:3" x14ac:dyDescent="0.35">
      <c r="A173" s="35" t="s">
        <v>204</v>
      </c>
      <c r="B173" s="33">
        <v>428</v>
      </c>
      <c r="C173" s="29">
        <v>100</v>
      </c>
    </row>
    <row r="174" spans="1:3" x14ac:dyDescent="0.35">
      <c r="A174" s="35" t="s">
        <v>205</v>
      </c>
      <c r="B174" s="33">
        <v>412</v>
      </c>
      <c r="C174" s="29">
        <v>100</v>
      </c>
    </row>
    <row r="175" spans="1:3" x14ac:dyDescent="0.35">
      <c r="A175" s="35" t="s">
        <v>206</v>
      </c>
      <c r="B175" s="33">
        <v>396</v>
      </c>
      <c r="C175" s="29">
        <v>100</v>
      </c>
    </row>
    <row r="176" spans="1:3" x14ac:dyDescent="0.35">
      <c r="A176" s="35" t="s">
        <v>207</v>
      </c>
      <c r="B176" s="33">
        <v>380</v>
      </c>
      <c r="C176" s="29">
        <v>100</v>
      </c>
    </row>
    <row r="177" spans="1:3" x14ac:dyDescent="0.35">
      <c r="A177" s="35" t="s">
        <v>208</v>
      </c>
      <c r="B177" s="33">
        <v>370</v>
      </c>
      <c r="C177" s="29">
        <v>100</v>
      </c>
    </row>
    <row r="178" spans="1:3" x14ac:dyDescent="0.35">
      <c r="A178" s="35" t="s">
        <v>209</v>
      </c>
      <c r="B178" s="33">
        <v>464</v>
      </c>
      <c r="C178" s="29">
        <v>100</v>
      </c>
    </row>
    <row r="179" spans="1:3" x14ac:dyDescent="0.35">
      <c r="A179" s="35" t="s">
        <v>210</v>
      </c>
      <c r="B179" s="33">
        <v>451</v>
      </c>
      <c r="C179" s="29">
        <v>100</v>
      </c>
    </row>
    <row r="180" spans="1:3" x14ac:dyDescent="0.35">
      <c r="A180" s="35" t="s">
        <v>211</v>
      </c>
      <c r="B180" s="33">
        <v>438</v>
      </c>
      <c r="C180" s="29">
        <v>100</v>
      </c>
    </row>
    <row r="181" spans="1:3" x14ac:dyDescent="0.35">
      <c r="A181" s="35" t="s">
        <v>212</v>
      </c>
      <c r="B181" s="33">
        <v>425</v>
      </c>
      <c r="C181" s="29">
        <v>100</v>
      </c>
    </row>
    <row r="182" spans="1:3" x14ac:dyDescent="0.35">
      <c r="A182" s="35" t="s">
        <v>213</v>
      </c>
      <c r="B182" s="33">
        <v>412</v>
      </c>
      <c r="C182" s="29">
        <v>100</v>
      </c>
    </row>
    <row r="183" spans="1:3" x14ac:dyDescent="0.35">
      <c r="A183" s="35" t="s">
        <v>214</v>
      </c>
      <c r="B183" s="33">
        <v>399</v>
      </c>
      <c r="C183" s="29">
        <v>100</v>
      </c>
    </row>
    <row r="184" spans="1:3" x14ac:dyDescent="0.35">
      <c r="A184" s="35" t="s">
        <v>215</v>
      </c>
      <c r="B184" s="33">
        <v>386</v>
      </c>
      <c r="C184" s="29">
        <v>100</v>
      </c>
    </row>
    <row r="185" spans="1:3" x14ac:dyDescent="0.35">
      <c r="A185" s="35" t="s">
        <v>216</v>
      </c>
      <c r="B185" s="33">
        <v>373</v>
      </c>
      <c r="C185" s="29">
        <v>100</v>
      </c>
    </row>
    <row r="186" spans="1:3" x14ac:dyDescent="0.35">
      <c r="A186" s="35" t="s">
        <v>217</v>
      </c>
      <c r="B186" s="33">
        <v>360</v>
      </c>
      <c r="C186" s="29">
        <v>100</v>
      </c>
    </row>
    <row r="187" spans="1:3" x14ac:dyDescent="0.35">
      <c r="A187" s="35" t="s">
        <v>218</v>
      </c>
      <c r="B187" s="33">
        <v>347</v>
      </c>
      <c r="C187" s="29">
        <v>100</v>
      </c>
    </row>
    <row r="188" spans="1:3" x14ac:dyDescent="0.35">
      <c r="A188" s="35" t="s">
        <v>219</v>
      </c>
      <c r="B188" s="33">
        <v>339</v>
      </c>
      <c r="C188" s="29">
        <v>100</v>
      </c>
    </row>
    <row r="189" spans="1:3" x14ac:dyDescent="0.35">
      <c r="A189" s="35" t="s">
        <v>220</v>
      </c>
      <c r="B189" s="37">
        <v>421</v>
      </c>
      <c r="C189" s="29">
        <v>100</v>
      </c>
    </row>
    <row r="190" spans="1:3" x14ac:dyDescent="0.35">
      <c r="A190" s="35" t="s">
        <v>221</v>
      </c>
      <c r="B190" s="37">
        <v>411</v>
      </c>
      <c r="C190" s="29">
        <v>100</v>
      </c>
    </row>
    <row r="191" spans="1:3" x14ac:dyDescent="0.35">
      <c r="A191" s="35" t="s">
        <v>222</v>
      </c>
      <c r="B191" s="37">
        <v>401</v>
      </c>
      <c r="C191" s="29">
        <v>100</v>
      </c>
    </row>
    <row r="192" spans="1:3" x14ac:dyDescent="0.35">
      <c r="A192" s="35" t="s">
        <v>223</v>
      </c>
      <c r="B192" s="37">
        <v>391</v>
      </c>
      <c r="C192" s="29">
        <v>100</v>
      </c>
    </row>
    <row r="193" spans="1:3" x14ac:dyDescent="0.35">
      <c r="A193" s="35" t="s">
        <v>224</v>
      </c>
      <c r="B193" s="37">
        <v>381</v>
      </c>
      <c r="C193" s="29">
        <v>100</v>
      </c>
    </row>
    <row r="194" spans="1:3" x14ac:dyDescent="0.35">
      <c r="A194" s="35" t="s">
        <v>225</v>
      </c>
      <c r="B194" s="37">
        <v>371</v>
      </c>
      <c r="C194" s="29">
        <v>100</v>
      </c>
    </row>
    <row r="195" spans="1:3" x14ac:dyDescent="0.35">
      <c r="A195" s="35" t="s">
        <v>226</v>
      </c>
      <c r="B195" s="37">
        <v>361</v>
      </c>
      <c r="C195" s="29">
        <v>100</v>
      </c>
    </row>
    <row r="196" spans="1:3" x14ac:dyDescent="0.35">
      <c r="A196" s="35" t="s">
        <v>227</v>
      </c>
      <c r="B196" s="37">
        <v>351</v>
      </c>
      <c r="C196" s="29">
        <v>100</v>
      </c>
    </row>
    <row r="197" spans="1:3" x14ac:dyDescent="0.35">
      <c r="A197" s="35" t="s">
        <v>228</v>
      </c>
      <c r="B197" s="37">
        <v>341</v>
      </c>
      <c r="C197" s="29">
        <v>100</v>
      </c>
    </row>
    <row r="198" spans="1:3" x14ac:dyDescent="0.35">
      <c r="A198" s="35" t="s">
        <v>229</v>
      </c>
      <c r="B198" s="37">
        <v>331</v>
      </c>
      <c r="C198" s="29">
        <v>100</v>
      </c>
    </row>
    <row r="199" spans="1:3" x14ac:dyDescent="0.35">
      <c r="A199" s="35" t="s">
        <v>230</v>
      </c>
      <c r="B199" s="37">
        <v>321</v>
      </c>
      <c r="C199" s="29">
        <v>100</v>
      </c>
    </row>
    <row r="200" spans="1:3" x14ac:dyDescent="0.35">
      <c r="A200" s="35" t="s">
        <v>231</v>
      </c>
      <c r="B200" s="37">
        <v>314</v>
      </c>
      <c r="C200" s="29">
        <v>100</v>
      </c>
    </row>
    <row r="201" spans="1:3" x14ac:dyDescent="0.35">
      <c r="A201" s="32" t="s">
        <v>232</v>
      </c>
      <c r="B201" s="33">
        <v>355</v>
      </c>
      <c r="C201" s="29">
        <v>100</v>
      </c>
    </row>
    <row r="202" spans="1:3" x14ac:dyDescent="0.35">
      <c r="A202" s="32" t="s">
        <v>233</v>
      </c>
      <c r="B202" s="33">
        <v>338</v>
      </c>
      <c r="C202" s="29">
        <v>100</v>
      </c>
    </row>
    <row r="203" spans="1:3" x14ac:dyDescent="0.35">
      <c r="A203" s="32" t="s">
        <v>234</v>
      </c>
      <c r="B203" s="33">
        <v>326</v>
      </c>
      <c r="C203" s="29">
        <v>100</v>
      </c>
    </row>
    <row r="204" spans="1:3" x14ac:dyDescent="0.35">
      <c r="A204" s="32" t="s">
        <v>235</v>
      </c>
      <c r="B204" s="33">
        <v>319</v>
      </c>
      <c r="C204" s="29">
        <v>100</v>
      </c>
    </row>
    <row r="205" spans="1:3" x14ac:dyDescent="0.35">
      <c r="A205" s="32" t="s">
        <v>236</v>
      </c>
      <c r="B205" s="33">
        <v>315</v>
      </c>
      <c r="C205" s="29">
        <v>100</v>
      </c>
    </row>
    <row r="206" spans="1:3" x14ac:dyDescent="0.35">
      <c r="A206" s="32" t="s">
        <v>237</v>
      </c>
      <c r="B206" s="33">
        <v>314</v>
      </c>
      <c r="C206" s="29">
        <v>100</v>
      </c>
    </row>
    <row r="207" spans="1:3" x14ac:dyDescent="0.35">
      <c r="A207" s="32" t="s">
        <v>238</v>
      </c>
      <c r="B207" s="33">
        <v>313</v>
      </c>
      <c r="C207" s="29">
        <v>100</v>
      </c>
    </row>
    <row r="208" spans="1:3" x14ac:dyDescent="0.35">
      <c r="A208" s="32" t="s">
        <v>239</v>
      </c>
      <c r="B208" s="33">
        <v>312</v>
      </c>
      <c r="C208" s="29">
        <v>100</v>
      </c>
    </row>
    <row r="209" spans="1:3" x14ac:dyDescent="0.35">
      <c r="A209" s="32" t="s">
        <v>240</v>
      </c>
      <c r="B209" s="33">
        <v>311</v>
      </c>
      <c r="C209" s="29">
        <v>100</v>
      </c>
    </row>
    <row r="210" spans="1:3" x14ac:dyDescent="0.35">
      <c r="A210" s="32" t="s">
        <v>241</v>
      </c>
      <c r="B210" s="33">
        <v>310</v>
      </c>
      <c r="C210" s="29">
        <v>100</v>
      </c>
    </row>
    <row r="211" spans="1:3" x14ac:dyDescent="0.35">
      <c r="A211" s="32" t="s">
        <v>242</v>
      </c>
      <c r="B211" s="34">
        <v>309</v>
      </c>
      <c r="C211" s="29">
        <v>100</v>
      </c>
    </row>
  </sheetData>
  <autoFilter ref="A3:Q141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 poste</vt:lpstr>
      <vt:lpstr>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Gournay</dc:creator>
  <dc:description/>
  <cp:lastModifiedBy>Fifamè HONVOU</cp:lastModifiedBy>
  <cp:revision>1</cp:revision>
  <dcterms:created xsi:type="dcterms:W3CDTF">2015-01-13T13:11:54Z</dcterms:created>
  <dcterms:modified xsi:type="dcterms:W3CDTF">2025-10-13T14:07:11Z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0x010100B00A5621A56D2641A3EDC2FC299A32B8</vt:lpwstr>
  </property>
</Properties>
</file>