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0" yWindow="660" windowWidth="29400" windowHeight="16860" tabRatio="600" firstSheet="0" activeTab="0" autoFilterDateGrouping="1"/>
  </bookViews>
  <sheets>
    <sheet xmlns:r="http://schemas.openxmlformats.org/officeDocument/2006/relationships" name="Fiche de poste" sheetId="1" state="visible" r:id="rId1"/>
    <sheet xmlns:r="http://schemas.openxmlformats.org/officeDocument/2006/relationships" name="grades" sheetId="2" state="hidden" r:id="rId2"/>
  </sheets>
  <definedNames/>
  <calcPr calcId="191029" fullCalcOnLoad="1"/>
</workbook>
</file>

<file path=xl/styles.xml><?xml version="1.0" encoding="utf-8"?>
<styleSheet xmlns="http://schemas.openxmlformats.org/spreadsheetml/2006/main">
  <numFmts count="5">
    <numFmt numFmtId="164" formatCode="0\ %"/>
    <numFmt numFmtId="165" formatCode="#,##0.00&quot; €&quot;"/>
    <numFmt numFmtId="166" formatCode="_-* #,##0.00\ [$€-1]_-;\-* #,##0.00\ [$€-1]_-;_-* \-??\ [$€-1]_-"/>
    <numFmt numFmtId="167" formatCode="_-* #,##0.00&quot; €&quot;_-;\-* #,##0.00&quot; €&quot;_-;_-* \-??&quot; €&quot;_-;_-@_-"/>
    <numFmt numFmtId="168" formatCode="_(* #,##0.00_);_(* \(#,##0.00\);_(* \-??_);_(@_)"/>
  </numFmts>
  <fonts count="16">
    <font>
      <name val="Calibri"/>
      <color rgb="FF000000"/>
      <sz val="11"/>
    </font>
    <font>
      <name val="Arial"/>
      <family val="2"/>
      <sz val="10"/>
    </font>
    <font>
      <name val="Arial"/>
      <family val="2"/>
      <sz val="10"/>
    </font>
    <font>
      <name val="Arial"/>
      <family val="2"/>
      <color rgb="FF000000"/>
      <sz val="10"/>
    </font>
    <font>
      <name val="Arial"/>
      <family val="2"/>
      <color rgb="FF000000"/>
      <sz val="11"/>
    </font>
    <font>
      <name val="Arial"/>
      <family val="2"/>
      <b val="1"/>
      <color rgb="FF000000"/>
      <sz val="11"/>
    </font>
    <font>
      <name val="Calibri"/>
      <family val="2"/>
      <b val="1"/>
      <color rgb="FF1F497D"/>
      <sz val="15"/>
    </font>
    <font>
      <name val="Arial"/>
      <family val="2"/>
      <i val="1"/>
      <color rgb="FF0070C0"/>
      <sz val="11"/>
    </font>
    <font>
      <name val="Arial"/>
      <family val="2"/>
      <sz val="11"/>
    </font>
    <font>
      <name val="Arial"/>
      <family val="2"/>
      <b val="1"/>
      <color rgb="FF000000"/>
      <sz val="11"/>
    </font>
    <font>
      <name val="Calibri"/>
      <family val="2"/>
      <b val="1"/>
      <color rgb="FF000000"/>
      <sz val="11"/>
    </font>
    <font>
      <name val="Calibri"/>
      <family val="2"/>
      <color rgb="FF1F497D"/>
      <sz val="10"/>
    </font>
    <font>
      <name val="Calibri"/>
      <family val="2"/>
      <b val="1"/>
      <color rgb="FF1F497D"/>
      <sz val="11"/>
    </font>
    <font>
      <name val="Calibri"/>
      <family val="2"/>
      <color rgb="FF000000"/>
      <sz val="11"/>
    </font>
    <font>
      <name val="Arial"/>
      <charset val="1"/>
      <family val="2"/>
      <b val="1"/>
      <color rgb="FF000000"/>
      <sz val="11"/>
    </font>
    <font>
      <name val="Arial"/>
      <charset val="1"/>
      <family val="2"/>
      <color rgb="FF000000"/>
      <sz val="11"/>
    </font>
  </fonts>
  <fills count="5">
    <fill>
      <patternFill/>
    </fill>
    <fill>
      <patternFill patternType="gray125"/>
    </fill>
    <fill>
      <patternFill patternType="solid">
        <fgColor rgb="FFCCC1DA"/>
      </patternFill>
    </fill>
    <fill>
      <patternFill patternType="solid">
        <fgColor rgb="FFB9CDE5"/>
      </patternFill>
    </fill>
    <fill>
      <patternFill patternType="solid">
        <fgColor rgb="FFD9D9D9"/>
      </patternFill>
    </fill>
  </fills>
  <borders count="28">
    <border>
      <left/>
      <right/>
      <top/>
      <bottom/>
      <diagonal/>
    </border>
    <border>
      <left/>
      <right/>
      <top/>
      <bottom style="thick">
        <color rgb="FF4F81BD"/>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rgb="FF4F81BD"/>
      </left>
      <right style="thin">
        <color rgb="FF4F81BD"/>
      </right>
      <top style="thin">
        <color rgb="FF4F81BD"/>
      </top>
      <bottom/>
      <diagonal/>
    </border>
    <border>
      <left style="thin">
        <color rgb="FF4F81BD"/>
      </left>
      <right style="thin">
        <color rgb="FF4F81BD"/>
      </right>
      <top style="thin">
        <color rgb="FF4F81BD"/>
      </top>
      <bottom style="thin">
        <color rgb="FF4F81BD"/>
      </bottom>
      <diagonal/>
    </border>
    <border>
      <left style="thin">
        <color rgb="FF4F81BD"/>
      </left>
      <right style="thin">
        <color rgb="FF4F81BD"/>
      </right>
      <top style="thin">
        <color rgb="FF4F81BD"/>
      </top>
      <bottom style="double">
        <color rgb="FF4F81BD"/>
      </bottom>
      <diagonal/>
    </border>
    <border>
      <left style="thin">
        <color rgb="FF4F81BD"/>
      </left>
      <right style="thin">
        <color rgb="FF4F81BD"/>
      </right>
      <top style="double">
        <color rgb="FF4F81BD"/>
      </top>
      <bottom/>
      <diagonal/>
    </border>
    <border>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29">
    <xf numFmtId="0" fontId="0" fillId="0" borderId="0"/>
    <xf numFmtId="43" fontId="2" fillId="0" borderId="0"/>
    <xf numFmtId="41" fontId="2" fillId="0" borderId="0"/>
    <xf numFmtId="44" fontId="2" fillId="0" borderId="0"/>
    <xf numFmtId="42" fontId="2" fillId="0" borderId="0"/>
    <xf numFmtId="9" fontId="2" fillId="0" borderId="0"/>
    <xf numFmtId="166" fontId="13" fillId="0" borderId="0"/>
    <xf numFmtId="167" fontId="13" fillId="0" borderId="0"/>
    <xf numFmtId="167" fontId="13" fillId="0" borderId="0"/>
    <xf numFmtId="168" fontId="13" fillId="0" borderId="0"/>
    <xf numFmtId="168" fontId="13" fillId="0" borderId="0"/>
    <xf numFmtId="0" fontId="2" fillId="0" borderId="0"/>
    <xf numFmtId="0" fontId="2" fillId="0" borderId="0"/>
    <xf numFmtId="0" fontId="2" fillId="0" borderId="0"/>
    <xf numFmtId="0" fontId="3"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13" fillId="0" borderId="0"/>
    <xf numFmtId="164" fontId="13" fillId="0" borderId="0"/>
    <xf numFmtId="0" fontId="6" fillId="0" borderId="1"/>
    <xf numFmtId="0" fontId="12" fillId="0" borderId="0"/>
  </cellStyleXfs>
  <cellXfs count="61">
    <xf numFmtId="0" fontId="0" fillId="0" borderId="0" pivotButton="0" quotePrefix="0" xfId="0"/>
    <xf numFmtId="0" fontId="4" fillId="0" borderId="2" applyAlignment="1" pivotButton="0" quotePrefix="0" xfId="0">
      <alignment horizontal="center" vertical="center" wrapText="1"/>
    </xf>
    <xf numFmtId="0" fontId="5" fillId="0" borderId="2" applyAlignment="1" pivotButton="0" quotePrefix="0" xfId="0">
      <alignment horizontal="left" vertical="top" wrapText="1"/>
    </xf>
    <xf numFmtId="0" fontId="9" fillId="0" borderId="2" applyAlignment="1" pivotButton="0" quotePrefix="0" xfId="0">
      <alignment horizontal="left" vertical="center" wrapText="1"/>
    </xf>
    <xf numFmtId="0" fontId="5" fillId="3" borderId="2" applyAlignment="1" pivotButton="0" quotePrefix="0" xfId="0">
      <alignment horizontal="left" vertical="center" wrapText="1"/>
    </xf>
    <xf numFmtId="0" fontId="5" fillId="3" borderId="2" applyAlignment="1" pivotButton="0" quotePrefix="0" xfId="0">
      <alignment horizontal="left" vertical="center"/>
    </xf>
    <xf numFmtId="0" fontId="4" fillId="0" borderId="2" applyAlignment="1" pivotButton="0" quotePrefix="0" xfId="0">
      <alignment horizontal="justify" vertical="top" wrapText="1"/>
    </xf>
    <xf numFmtId="0" fontId="5" fillId="3" borderId="4" applyAlignment="1" pivotButton="0" quotePrefix="0" xfId="0">
      <alignment horizontal="left" vertical="center" wrapText="1"/>
    </xf>
    <xf numFmtId="0" fontId="5" fillId="0" borderId="3" applyAlignment="1" pivotButton="0" quotePrefix="0" xfId="0">
      <alignment horizontal="left" vertical="center"/>
    </xf>
    <xf numFmtId="14" fontId="4" fillId="0" borderId="2" applyAlignment="1" pivotButton="0" quotePrefix="0" xfId="0">
      <alignment horizontal="left" vertical="top" wrapText="1"/>
    </xf>
    <xf numFmtId="164" fontId="4" fillId="0" borderId="2" applyAlignment="1" pivotButton="0" quotePrefix="0" xfId="0">
      <alignment horizontal="left" vertical="center" wrapText="1"/>
    </xf>
    <xf numFmtId="0" fontId="4" fillId="0" borderId="2" applyAlignment="1" pivotButton="0" quotePrefix="0" xfId="0">
      <alignment horizontal="left" vertical="center" wrapText="1"/>
    </xf>
    <xf numFmtId="0" fontId="8" fillId="0" borderId="2" applyAlignment="1" pivotButton="0" quotePrefix="0" xfId="0">
      <alignment horizontal="left" vertical="center" wrapText="1"/>
    </xf>
    <xf numFmtId="0" fontId="5" fillId="2" borderId="0" applyAlignment="1" pivotButton="0" quotePrefix="0" xfId="0">
      <alignment horizontal="center" vertical="top" wrapText="1"/>
    </xf>
    <xf numFmtId="0" fontId="4" fillId="0" borderId="0" pivotButton="0" quotePrefix="0" xfId="0"/>
    <xf numFmtId="0" fontId="7" fillId="0" borderId="0" applyAlignment="1" pivotButton="0" quotePrefix="0" xfId="27">
      <alignment horizontal="center" vertical="top"/>
    </xf>
    <xf numFmtId="0" fontId="7" fillId="0" borderId="0" applyAlignment="1" pivotButton="0" quotePrefix="0" xfId="27">
      <alignment vertical="top"/>
    </xf>
    <xf numFmtId="0" fontId="4" fillId="0" borderId="0" applyAlignment="1" pivotButton="0" quotePrefix="0" xfId="0">
      <alignment horizontal="left" vertical="top"/>
    </xf>
    <xf numFmtId="0" fontId="5" fillId="3" borderId="2" applyAlignment="1" pivotButton="0" quotePrefix="0" xfId="0">
      <alignment horizontal="left" vertical="center" wrapText="1"/>
    </xf>
    <xf numFmtId="0" fontId="5" fillId="3" borderId="5" applyAlignment="1" pivotButton="0" quotePrefix="0" xfId="0">
      <alignment horizontal="left" vertical="center" wrapText="1"/>
    </xf>
    <xf numFmtId="0" fontId="10" fillId="4" borderId="6" pivotButton="0" quotePrefix="0" xfId="0"/>
    <xf numFmtId="0" fontId="10" fillId="4" borderId="7" pivotButton="0" quotePrefix="0" xfId="0"/>
    <xf numFmtId="0" fontId="10" fillId="4" borderId="8" pivotButton="0" quotePrefix="0" xfId="0"/>
    <xf numFmtId="0" fontId="0" fillId="0" borderId="9" pivotButton="0" quotePrefix="0" xfId="0"/>
    <xf numFmtId="0" fontId="0" fillId="0" borderId="10" pivotButton="0" quotePrefix="0" xfId="0"/>
    <xf numFmtId="165" fontId="0" fillId="0" borderId="10" pivotButton="0" quotePrefix="0" xfId="0"/>
    <xf numFmtId="165" fontId="0" fillId="0" borderId="11" pivotButton="0" quotePrefix="0" xfId="0"/>
    <xf numFmtId="0" fontId="0" fillId="0" borderId="12" pivotButton="0" quotePrefix="0" xfId="0"/>
    <xf numFmtId="0" fontId="0" fillId="0" borderId="2" pivotButton="0" quotePrefix="0" xfId="0"/>
    <xf numFmtId="165" fontId="0" fillId="0" borderId="2" pivotButton="0" quotePrefix="0" xfId="0"/>
    <xf numFmtId="165" fontId="0" fillId="0" borderId="13" pivotButton="0" quotePrefix="0" xfId="0"/>
    <xf numFmtId="0" fontId="11" fillId="0" borderId="14" applyAlignment="1" pivotButton="0" quotePrefix="0" xfId="28">
      <alignment vertical="center" wrapText="1"/>
    </xf>
    <xf numFmtId="49" fontId="11" fillId="0" borderId="15" applyAlignment="1" pivotButton="0" quotePrefix="0" xfId="28">
      <alignment horizontal="center" vertical="center"/>
    </xf>
    <xf numFmtId="49" fontId="11" fillId="0" borderId="16" applyAlignment="1" pivotButton="0" quotePrefix="0" xfId="28">
      <alignment horizontal="center" vertical="center"/>
    </xf>
    <xf numFmtId="0" fontId="11" fillId="0" borderId="17" applyAlignment="1" pivotButton="0" quotePrefix="0" xfId="28">
      <alignment vertical="center" wrapText="1"/>
    </xf>
    <xf numFmtId="49" fontId="11" fillId="0" borderId="14" applyAlignment="1" pivotButton="0" quotePrefix="0" xfId="28">
      <alignment horizontal="center" vertical="center"/>
    </xf>
    <xf numFmtId="49" fontId="11" fillId="0" borderId="15" applyAlignment="1" pivotButton="0" quotePrefix="0" xfId="28">
      <alignment horizontal="center"/>
    </xf>
    <xf numFmtId="0" fontId="4" fillId="0" borderId="5" applyAlignment="1" pivotButton="0" quotePrefix="0" xfId="0">
      <alignment horizontal="justify" vertical="top" wrapText="1"/>
    </xf>
    <xf numFmtId="0" fontId="14" fillId="0" borderId="2" applyAlignment="1" applyProtection="1" pivotButton="0" quotePrefix="0" xfId="0">
      <alignment horizontal="left" vertical="top" wrapText="1"/>
      <protection locked="0" hidden="0"/>
    </xf>
    <xf numFmtId="0" fontId="14" fillId="0" borderId="4" applyAlignment="1" applyProtection="1" pivotButton="0" quotePrefix="0" xfId="0">
      <alignment horizontal="left" vertical="top" wrapText="1"/>
      <protection locked="0" hidden="0"/>
    </xf>
    <xf numFmtId="0" fontId="14" fillId="0" borderId="3" applyAlignment="1" applyProtection="1" pivotButton="0" quotePrefix="0" xfId="0">
      <alignment horizontal="left" vertical="top" wrapText="1"/>
      <protection locked="0" hidden="0"/>
    </xf>
    <xf numFmtId="0" fontId="14" fillId="0" borderId="18" applyAlignment="1" applyProtection="1" pivotButton="0" quotePrefix="0" xfId="0">
      <alignment horizontal="left" vertical="top" wrapText="1"/>
      <protection locked="0" hidden="0"/>
    </xf>
    <xf numFmtId="0" fontId="14" fillId="0" borderId="2" applyAlignment="1" applyProtection="1" pivotButton="0" quotePrefix="0" xfId="0">
      <alignment vertical="top" wrapText="1"/>
      <protection locked="0" hidden="0"/>
    </xf>
    <xf numFmtId="0" fontId="0" fillId="0" borderId="3" pivotButton="0" quotePrefix="0" xfId="0"/>
    <xf numFmtId="0" fontId="0" fillId="0" borderId="18" pivotButton="0" quotePrefix="0" xfId="0"/>
    <xf numFmtId="164" fontId="4" fillId="0" borderId="2" applyAlignment="1" pivotButton="0" quotePrefix="0" xfId="0">
      <alignment horizontal="left" vertical="center" wrapText="1"/>
    </xf>
    <xf numFmtId="0" fontId="0" fillId="0" borderId="19" pivotButton="0" quotePrefix="0" xfId="0"/>
    <xf numFmtId="0" fontId="0" fillId="0" borderId="20" pivotButton="0" quotePrefix="0" xfId="0"/>
    <xf numFmtId="0" fontId="0" fillId="0" borderId="21" pivotButton="0" quotePrefix="0" xfId="0"/>
    <xf numFmtId="0" fontId="0" fillId="0" borderId="24" pivotButton="0" quotePrefix="0" xfId="0"/>
    <xf numFmtId="0" fontId="0" fillId="0" borderId="25" pivotButton="0" quotePrefix="0" xfId="0"/>
    <xf numFmtId="0" fontId="0" fillId="0" borderId="26" pivotButton="0" quotePrefix="0" xfId="0"/>
    <xf numFmtId="0" fontId="0" fillId="0" borderId="27" pivotButton="0" quotePrefix="0" xfId="0"/>
    <xf numFmtId="0" fontId="0" fillId="0" borderId="22" pivotButton="0" quotePrefix="0" xfId="0"/>
    <xf numFmtId="0" fontId="0" fillId="0" borderId="23" pivotButton="0" quotePrefix="0" xfId="0"/>
    <xf numFmtId="0" fontId="0" fillId="0" borderId="3" applyProtection="1" pivotButton="0" quotePrefix="0" xfId="0">
      <protection locked="0" hidden="0"/>
    </xf>
    <xf numFmtId="0" fontId="0" fillId="0" borderId="18" applyProtection="1" pivotButton="0" quotePrefix="0" xfId="0">
      <protection locked="0" hidden="0"/>
    </xf>
    <xf numFmtId="165" fontId="0" fillId="0" borderId="10" pivotButton="0" quotePrefix="0" xfId="0"/>
    <xf numFmtId="165" fontId="0" fillId="0" borderId="11" pivotButton="0" quotePrefix="0" xfId="0"/>
    <xf numFmtId="165" fontId="0" fillId="0" borderId="2" pivotButton="0" quotePrefix="0" xfId="0"/>
    <xf numFmtId="165" fontId="0" fillId="0" borderId="13" pivotButton="0" quotePrefix="0" xfId="0"/>
  </cellXfs>
  <cellStyles count="29">
    <cellStyle name="Normal" xfId="0" builtinId="0"/>
    <cellStyle name="Comma" xfId="1"/>
    <cellStyle name="Comma [0]" xfId="2"/>
    <cellStyle name="Currency" xfId="3"/>
    <cellStyle name="Currency [0]" xfId="4"/>
    <cellStyle name="Percent" xfId="5"/>
    <cellStyle name="Euro" xfId="6"/>
    <cellStyle name="Euro 2" xfId="7"/>
    <cellStyle name="Euro 3" xfId="8"/>
    <cellStyle name="Milliers 2" xfId="9"/>
    <cellStyle name="Milliers 3" xfId="10"/>
    <cellStyle name="Normal 2" xfId="11"/>
    <cellStyle name="Normal 2 2" xfId="12"/>
    <cellStyle name="Normal 2 2 2" xfId="13"/>
    <cellStyle name="Normal 2 3" xfId="14"/>
    <cellStyle name="Normal 2 4" xfId="15"/>
    <cellStyle name="Normal 2 5" xfId="16"/>
    <cellStyle name="Normal 3" xfId="17"/>
    <cellStyle name="Normal 3 2" xfId="18"/>
    <cellStyle name="Normal 3 2 2" xfId="19"/>
    <cellStyle name="Normal 3 3" xfId="20"/>
    <cellStyle name="Normal 4" xfId="21"/>
    <cellStyle name="Normal 4 2" xfId="22"/>
    <cellStyle name="Normal 4 2 2" xfId="23"/>
    <cellStyle name="Normal 5" xfId="24"/>
    <cellStyle name="Pourcentage 2" xfId="25"/>
    <cellStyle name="Pourcentage 2 2" xfId="26"/>
    <cellStyle name="Excel Built-in Heading 1" xfId="27"/>
    <cellStyle name="Excel Built-in Heading 4" xfId="28"/>
  </cellStyle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CC1DA"/>
      <rgbColor rgb="FF808080"/>
      <rgbColor rgb="FF9999FF"/>
      <rgbColor rgb="FF993366"/>
      <rgbColor rgb="FFFFFFCC"/>
      <rgbColor rgb="FFCCFFFF"/>
      <rgbColor rgb="FF660066"/>
      <rgbColor rgb="FFFF8080"/>
      <rgbColor rgb="FF0070C0"/>
      <rgbColor rgb="FFB9CDE5"/>
      <rgbColor rgb="FF000080"/>
      <rgbColor rgb="FFFF00FF"/>
      <rgbColor rgb="FFFFFF00"/>
      <rgbColor rgb="FF00FFFF"/>
      <rgbColor rgb="FF800080"/>
      <rgbColor rgb="FF800000"/>
      <rgbColor rgb="FF008080"/>
      <rgbColor rgb="FF0000FF"/>
      <rgbColor rgb="FF00CCFF"/>
      <rgbColor rgb="FFCCFFFF"/>
      <rgbColor rgb="FFD9D9D9"/>
      <rgbColor rgb="FFFFFF99"/>
      <rgbColor rgb="FF93CDDD"/>
      <rgbColor rgb="FFFF99CC"/>
      <rgbColor rgb="FFCC99FF"/>
      <rgbColor rgb="FFC3D69B"/>
      <rgbColor rgb="FF3366FF"/>
      <rgbColor rgb="FF33CCCC"/>
      <rgbColor rgb="FF99CC00"/>
      <rgbColor rgb="FFFFCC00"/>
      <rgbColor rgb="FFFF9900"/>
      <rgbColor rgb="FFFF6600"/>
      <rgbColor rgb="FF4F81BD"/>
      <rgbColor rgb="FF969696"/>
      <rgbColor rgb="FF003366"/>
      <rgbColor rgb="FF339966"/>
      <rgbColor rgb="FF003300"/>
      <rgbColor rgb="FF333300"/>
      <rgbColor rgb="FF993300"/>
      <rgbColor rgb="FF993366"/>
      <rgbColor rgb="FF1F497D"/>
      <rgbColor rgb="FF333333"/>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sheetPr>
    <tabColor rgb="FFC3D69B"/>
    <outlinePr summaryBelow="1" summaryRight="1"/>
    <pageSetUpPr fitToPage="1"/>
  </sheetPr>
  <dimension ref="A2:F33"/>
  <sheetViews>
    <sheetView tabSelected="1" workbookViewId="0">
      <selection activeCell="B31" sqref="B31:D31"/>
    </sheetView>
  </sheetViews>
  <sheetFormatPr baseColWidth="10" defaultColWidth="11.5" defaultRowHeight="15"/>
  <cols>
    <col width="44.1640625" customWidth="1" style="14" min="1" max="1"/>
    <col width="17.33203125" customWidth="1" style="14" min="2" max="3"/>
    <col width="29.5" customWidth="1" style="14" min="4" max="4"/>
    <col width="10.1640625" customWidth="1" style="14" min="5" max="5"/>
    <col width="41.33203125" customWidth="1" style="14" min="6" max="6"/>
    <col width="11.5" customWidth="1" style="14" min="7" max="1024"/>
  </cols>
  <sheetData>
    <row r="1" ht="82.5" customHeight="1"/>
    <row r="2" ht="21" customHeight="1">
      <c r="A2" s="13" t="inlineStr">
        <is>
          <t xml:space="preserve">FICHE DE POSTE </t>
        </is>
      </c>
    </row>
    <row r="3">
      <c r="A3" s="15" t="n"/>
      <c r="B3" s="15" t="n"/>
      <c r="C3" s="15" t="n"/>
      <c r="D3" s="16" t="n"/>
      <c r="E3" s="17" t="n"/>
      <c r="F3" s="17" t="n"/>
    </row>
    <row r="4" ht="30" customHeight="1">
      <c r="A4" s="18" t="inlineStr">
        <is>
          <t xml:space="preserve">Intitulé du poste
</t>
        </is>
      </c>
      <c r="B4" s="12" t="inlineStr">
        <is>
          <t>Médiateur – mairies, compagnies de yachts privés et compagnies de croisière</t>
        </is>
      </c>
      <c r="C4" s="43" t="n"/>
      <c r="D4" s="43" t="n"/>
      <c r="E4" s="43" t="n"/>
      <c r="F4" s="44" t="n"/>
    </row>
    <row r="5">
      <c r="A5" s="18" t="inlineStr">
        <is>
          <t xml:space="preserve">Structure d’accueil </t>
        </is>
      </c>
      <c r="B5" s="11" t="inlineStr">
        <is>
          <t>STACKZERO - équipe projet</t>
        </is>
      </c>
      <c r="C5" s="43" t="n"/>
      <c r="D5" s="43" t="n"/>
      <c r="E5" s="43" t="n"/>
      <c r="F5" s="44" t="n"/>
    </row>
    <row r="6">
      <c r="A6" s="18" t="inlineStr">
        <is>
          <t xml:space="preserve">Lieu de travail </t>
        </is>
      </c>
      <c r="B6" s="11" t="inlineStr">
        <is>
          <t>Bureau à définir et déplacements en mairies, chez les partenaires et au port de Toulon</t>
        </is>
      </c>
      <c r="C6" s="43" t="n"/>
      <c r="D6" s="43" t="n"/>
      <c r="E6" s="43" t="n"/>
      <c r="F6" s="44" t="n"/>
    </row>
    <row r="7">
      <c r="A7" s="18" t="inlineStr">
        <is>
          <t>Quotité de travail (à confirmer)</t>
        </is>
      </c>
      <c r="B7" s="45" t="inlineStr">
        <is>
          <t>100%</t>
        </is>
      </c>
      <c r="C7" s="43" t="n"/>
      <c r="D7" s="43" t="n"/>
      <c r="E7" s="43" t="n"/>
      <c r="F7" s="44" t="n"/>
    </row>
    <row r="8" ht="52.5" customHeight="1">
      <c r="A8" s="18" t="inlineStr">
        <is>
          <t xml:space="preserve">Date de prise de fonction
</t>
        </is>
      </c>
      <c r="B8" s="9" t="inlineStr">
        <is>
          <t>À partir de la semaine 42 jusqu'à la fin de l'année</t>
        </is>
      </c>
      <c r="C8" s="43" t="n"/>
      <c r="D8" s="43" t="n"/>
      <c r="E8" s="43" t="n"/>
      <c r="F8" s="44" t="n"/>
    </row>
    <row r="9">
      <c r="A9" s="8" t="n"/>
      <c r="B9" s="43" t="n"/>
      <c r="C9" s="43" t="n"/>
      <c r="D9" s="43" t="n"/>
      <c r="E9" s="43" t="n"/>
      <c r="F9" s="43" t="n"/>
    </row>
    <row r="10" ht="13.5" customHeight="1">
      <c r="A10" s="7" t="inlineStr">
        <is>
          <t>Description de la structure d’accueil, du projet et de la Mission principale au sein du projet</t>
        </is>
      </c>
      <c r="B10" s="6" t="inlineStr">
        <is>
          <t>STACKZERO est un projet de réduction de la pollution atmosphérique générée par les navires de croisière à quai dans le port de Toulon. L'équipe conçoit un système modulaire capable de capter et de traiter les fumées d'échappement, avec une installation rapide et adaptable aux différents navires. Le médiateur est l'interlocuteur de STACKZERO auprès des mairies, des compagnies de yachts privés, des compagnies de croisière et des autres acteurs du port. Il facilite le dialogue, anticipe et apaise les désaccords, et favorise l'acceptation du dispositif afin de permettre son déploiement à quai dans de bonnes conditions.</t>
        </is>
      </c>
      <c r="C10" s="46" t="n"/>
      <c r="D10" s="46" t="n"/>
      <c r="E10" s="46" t="n"/>
      <c r="F10" s="47" t="n"/>
    </row>
    <row r="11">
      <c r="A11" s="48" t="n"/>
      <c r="B11" s="48" t="n"/>
      <c r="F11" s="49" t="n"/>
    </row>
    <row r="12">
      <c r="A12" s="48" t="n"/>
      <c r="B12" s="48" t="n"/>
      <c r="F12" s="49" t="n"/>
    </row>
    <row r="13">
      <c r="A13" s="48" t="n"/>
      <c r="B13" s="48" t="n"/>
      <c r="F13" s="49" t="n"/>
    </row>
    <row r="14">
      <c r="A14" s="48" t="n"/>
      <c r="B14" s="48" t="n"/>
      <c r="F14" s="49" t="n"/>
    </row>
    <row r="15">
      <c r="A15" s="48" t="n"/>
      <c r="B15" s="48" t="n"/>
      <c r="F15" s="49" t="n"/>
    </row>
    <row r="16" ht="71.25" customHeight="1">
      <c r="A16" s="50" t="n"/>
      <c r="B16" s="50" t="n"/>
      <c r="C16" s="51" t="n"/>
      <c r="D16" s="51" t="n"/>
      <c r="E16" s="51" t="n"/>
      <c r="F16" s="52" t="n"/>
    </row>
    <row r="17" ht="24.75" customHeight="1">
      <c r="A17" s="5" t="inlineStr">
        <is>
          <t>Activités essentielles</t>
        </is>
      </c>
      <c r="B17" s="6" t="inlineStr">
        <is>
          <t>- Présenter le projet aux mairies et collectivités concernées, recueillir leurs attentes et leurs préoccupations (qualité de l'air, nuisances, usage du quai) et en rendre compte à l'équipe projet.
- Établir et entretenir le dialogue avec les compagnies de croisière, leurs agents maritimes et leurs équipages pour préparer les essais à quai et les conditions de raccordement.
- Établir et entretenir le dialogue avec les propriétaires, capitaines et gestionnaires de yachts privés qui fréquentent le port.
- Coordonner les échanges avec l'autorité portuaire et les autres parties prenantes (capitainerie, exploitants du port, riverains, associations) pour les autorisations et les plannings d'accès à quai.
- Prévenir et traiter les désaccords et les réclamations : écouter, reformuler, proposer des compromis et suivre chaque dossier jusqu'à sa résolution.
- Préparer et animer les réunions, ateliers de concertation et visites du prototype à quai.
- Traduire les contraintes techniques, réglementaires et opérationnelles en messages clairs pour chaque interlocuteur, et inversement.
- Rédiger les comptes rendus, courriers et supports de présentation ; tenir à jour la cartographie des parties prenantes et le suivi des échanges.</t>
        </is>
      </c>
      <c r="C17" s="46" t="n"/>
      <c r="D17" s="46" t="n"/>
      <c r="E17" s="46" t="n"/>
      <c r="F17" s="47" t="n"/>
    </row>
    <row r="18" ht="25.5" customHeight="1">
      <c r="A18" s="53" t="n"/>
      <c r="B18" s="48" t="n"/>
      <c r="F18" s="49" t="n"/>
    </row>
    <row r="19">
      <c r="A19" s="53" t="n"/>
      <c r="B19" s="48" t="n"/>
      <c r="F19" s="49" t="n"/>
    </row>
    <row r="20" ht="22.5" customHeight="1">
      <c r="A20" s="53" t="n"/>
      <c r="B20" s="48" t="n"/>
      <c r="F20" s="49" t="n"/>
    </row>
    <row r="21" ht="24.75" customHeight="1">
      <c r="A21" s="53" t="n"/>
      <c r="B21" s="48" t="n"/>
      <c r="F21" s="49" t="n"/>
    </row>
    <row r="22" ht="24" customHeight="1">
      <c r="A22" s="53" t="n"/>
      <c r="B22" s="48" t="n"/>
      <c r="F22" s="49" t="n"/>
    </row>
    <row r="23" ht="164.25" customHeight="1">
      <c r="A23" s="53" t="n"/>
      <c r="B23" s="48" t="n"/>
      <c r="F23" s="49" t="n"/>
    </row>
    <row r="24" ht="94.5" customHeight="1">
      <c r="A24" s="54" t="n"/>
      <c r="B24" s="50" t="n"/>
      <c r="C24" s="51" t="n"/>
      <c r="D24" s="51" t="n"/>
      <c r="E24" s="51" t="n"/>
      <c r="F24" s="52" t="n"/>
    </row>
    <row r="25" ht="14.25" customHeight="1">
      <c r="A25" s="18" t="inlineStr">
        <is>
          <t>Contraintes particulières</t>
        </is>
      </c>
      <c r="B25" s="6" t="inlineStr">
        <is>
          <t>Déplacements fréquents (mairies, port de Toulon, partenaires), parfois selon les horaires d'escale des navires (tôt le matin, week-end) et réunions en soirée possibles. Situations de désaccord à gérer avec calme et neutralité. Confidentialité des informations échangées. Lors des visites à quai : port des équipements de protection individuelle et respect des consignes de sécurité du port.</t>
        </is>
      </c>
      <c r="C25" s="46" t="n"/>
      <c r="D25" s="46" t="n"/>
      <c r="E25" s="46" t="n"/>
      <c r="F25" s="47" t="n"/>
    </row>
    <row r="26" ht="45" customHeight="1">
      <c r="A26" s="54" t="n"/>
      <c r="B26" s="50" t="n"/>
      <c r="C26" s="51" t="n"/>
      <c r="D26" s="51" t="n"/>
      <c r="E26" s="51" t="n"/>
      <c r="F26" s="52" t="n"/>
    </row>
    <row r="27" ht="45.75" customHeight="1">
      <c r="A27" s="18" t="inlineStr">
        <is>
          <t>Hygiène et sécurité</t>
        </is>
      </c>
      <c r="B27" s="3" t="inlineStr">
        <is>
          <t>Expositions prévisibles, à confirmer selon les tâches et équipements :</t>
        </is>
      </c>
      <c r="C27" s="43" t="n"/>
      <c r="D27" s="43" t="n"/>
      <c r="E27" s="43" t="n"/>
      <c r="F27" s="44" t="n"/>
    </row>
    <row r="28" ht="14.25" customHeight="1">
      <c r="A28" s="53" t="n"/>
      <c r="B28" s="38" t="inlineStr">
        <is>
          <t xml:space="preserve">Chimiques (produits irritants, corrosifs, toxiques…)                                                </t>
        </is>
      </c>
      <c r="C28" s="55" t="n"/>
      <c r="D28" s="56" t="n"/>
      <c r="E28" s="1" t="inlineStr">
        <is>
          <t>Non</t>
        </is>
      </c>
      <c r="F28" s="44" t="n"/>
    </row>
    <row r="29" ht="14.25" customHeight="1">
      <c r="A29" s="53" t="n"/>
      <c r="B29" s="38" t="inlineStr">
        <is>
          <t>Biologiques (bactéries, parasites, toxines, virus…)</t>
        </is>
      </c>
      <c r="C29" s="55" t="n"/>
      <c r="D29" s="56" t="n"/>
      <c r="E29" s="1" t="inlineStr">
        <is>
          <t>Non</t>
        </is>
      </c>
      <c r="F29" s="44" t="n"/>
    </row>
    <row r="30" ht="32" customHeight="1">
      <c r="A30" s="53" t="n"/>
      <c r="B30" s="38" t="inlineStr">
        <is>
          <t>Physiques (rayonnements ionisants et non ionisants, champs magnétiques, ultrasons…)</t>
        </is>
      </c>
      <c r="C30" s="55" t="n"/>
      <c r="D30" s="56" t="n"/>
      <c r="E30" s="1" t="inlineStr">
        <is>
          <t>Non</t>
        </is>
      </c>
      <c r="F30" s="44" t="n"/>
    </row>
    <row r="31" ht="45" customHeight="1">
      <c r="A31" s="53" t="n"/>
      <c r="B31" s="42" t="inlineStr">
        <is>
          <t>Techniques (port de charges lourdes, bruit, travaux en hauteur, utilisation d'autoclave, machines-outils, soudure, travaux électriques…)</t>
        </is>
      </c>
      <c r="C31" s="55" t="n"/>
      <c r="D31" s="56" t="n"/>
      <c r="E31" s="1" t="inlineStr">
        <is>
          <t>Non</t>
        </is>
      </c>
      <c r="F31" s="44" t="n"/>
    </row>
    <row r="32" ht="30" customHeight="1">
      <c r="A32" s="54" t="n"/>
      <c r="B32" s="2" t="inlineStr">
        <is>
          <t>Autre(s) risque(s) : Visites ponctuelles à quai (fumées d'échappement, bruit, circulation d'engins sur le port) et risque routier lié aux déplacements.</t>
        </is>
      </c>
      <c r="C32" s="43" t="n"/>
      <c r="D32" s="43" t="n"/>
      <c r="E32" s="43" t="n"/>
      <c r="F32" s="44" t="n"/>
    </row>
    <row r="33" ht="309" customHeight="1">
      <c r="A33" s="19" t="inlineStr">
        <is>
          <t xml:space="preserve">Compétences requises
</t>
        </is>
      </c>
      <c r="B33" s="37" t="inlineStr">
        <is>
          <t>- Formation Bac+3 minimum (Bac+5 apprécié) en médiation, droit, sciences politiques, environnement ou relations institutionnelles, ou expérience équivalente.
- Expérience en médiation, concertation, négociation ou relations institutionnelles ; connaissance du fonctionnement des collectivités locales (mairies, métropole).
- Connaissance du milieu portuaire et maritime (croisière, plaisance, autorités portuaires) et des enjeux de qualité de l'air appréciée.
- Maîtrise des techniques de médiation et de gestion de conflit : écoute active, reformulation, neutralité, recherche de compromis.
- Excellente expression orale et écrite en français ; anglais courant indispensable pour les échanges avec les équipages et les compagnies internationales.
- Capacité à vulgariser un sujet technique (captation et traitement des fumées) auprès de publics non spécialistes.
- Diplomatie, autonomie, rigueur, discrétion et sens de la confidentialité.
- Permis B et aisance avec les outils bureautiques.</t>
        </is>
      </c>
      <c r="C33" s="46" t="n"/>
      <c r="D33" s="46" t="n"/>
      <c r="E33" s="46" t="n"/>
      <c r="F33" s="47" t="n"/>
    </row>
  </sheetData>
  <mergeCells count="25">
    <mergeCell ref="B4:F4"/>
    <mergeCell ref="B7:F7"/>
    <mergeCell ref="B29:D29"/>
    <mergeCell ref="B27:F27"/>
    <mergeCell ref="B17:F24"/>
    <mergeCell ref="B28:D28"/>
    <mergeCell ref="A2:F2"/>
    <mergeCell ref="E29:F29"/>
    <mergeCell ref="A25:A26"/>
    <mergeCell ref="E28:F28"/>
    <mergeCell ref="B30:D30"/>
    <mergeCell ref="A10:A16"/>
    <mergeCell ref="B8:F8"/>
    <mergeCell ref="E31:F31"/>
    <mergeCell ref="A27:A32"/>
    <mergeCell ref="E30:F30"/>
    <mergeCell ref="A9:F9"/>
    <mergeCell ref="B25:F26"/>
    <mergeCell ref="B10:F16"/>
    <mergeCell ref="B6:F6"/>
    <mergeCell ref="B31:D31"/>
    <mergeCell ref="A17:A24"/>
    <mergeCell ref="B33:F33"/>
    <mergeCell ref="B5:F5"/>
    <mergeCell ref="B32:F32"/>
  </mergeCells>
  <dataValidations count="2">
    <dataValidation sqref="E28:F31" showDropDown="0" showInputMessage="1" showErrorMessage="1" allowBlank="1" type="list">
      <formula1>"Oui,Non"</formula1>
      <formula2>0</formula2>
    </dataValidation>
    <dataValidation sqref="B7:F7" showDropDown="0" showInputMessage="1" showErrorMessage="1" allowBlank="1" type="list">
      <formula1>"100%,90%,80%,70%,60%,50%"</formula1>
      <formula2>0</formula2>
    </dataValidation>
  </dataValidations>
  <pageMargins left="0.7" right="0.7" top="0.75" bottom="0.75" header="0.511811023622047" footer="0.511811023622047"/>
  <pageSetup orientation="portrait" paperSize="9" horizontalDpi="300" verticalDpi="300"/>
</worksheet>
</file>

<file path=xl/worksheets/sheet2.xml><?xml version="1.0" encoding="utf-8"?>
<worksheet xmlns="http://schemas.openxmlformats.org/spreadsheetml/2006/main">
  <sheetPr>
    <tabColor rgb="FF93CDDD"/>
    <outlinePr summaryBelow="1" summaryRight="1"/>
    <pageSetUpPr/>
  </sheetPr>
  <dimension ref="A1:Q211"/>
  <sheetViews>
    <sheetView topLeftCell="A3" workbookViewId="0">
      <selection activeCell="A1" sqref="A1"/>
    </sheetView>
  </sheetViews>
  <sheetFormatPr baseColWidth="10" defaultColWidth="11.5" defaultRowHeight="15"/>
  <cols>
    <col width="66.1640625" customWidth="1" min="1" max="1"/>
    <col hidden="1" width="11.5" customWidth="1" min="4" max="6"/>
    <col hidden="1" width="11.5" customWidth="1" min="7" max="7"/>
    <col hidden="1" width="11.5" customWidth="1" min="8" max="9"/>
    <col hidden="1" width="15.1640625" customWidth="1" min="10" max="10"/>
    <col hidden="1" width="18.5" customWidth="1" min="11" max="11"/>
    <col hidden="1" width="11.5" customWidth="1" min="12" max="16"/>
    <col hidden="1" width="11.5" customWidth="1" min="17" max="17"/>
  </cols>
  <sheetData>
    <row r="1" hidden="1">
      <c r="B1" t="inlineStr">
        <is>
          <t>point indice</t>
        </is>
      </c>
      <c r="D1" t="n">
        <v>55.5635</v>
      </c>
      <c r="E1">
        <f>313*D1/360*30</f>
        <v/>
      </c>
    </row>
    <row r="2" hidden="1"/>
    <row r="3">
      <c r="A3" s="20" t="inlineStr">
        <is>
          <t>Grade</t>
        </is>
      </c>
      <c r="B3" s="21" t="inlineStr">
        <is>
          <t>INM</t>
        </is>
      </c>
      <c r="C3" s="21" t="inlineStr">
        <is>
          <t>quotité</t>
        </is>
      </c>
      <c r="D3" s="21" t="inlineStr">
        <is>
          <t>TB</t>
        </is>
      </c>
      <c r="E3" s="21" t="inlineStr">
        <is>
          <t>IR</t>
        </is>
      </c>
      <c r="F3" s="21" t="inlineStr">
        <is>
          <t>SMIC</t>
        </is>
      </c>
      <c r="G3" s="21" t="inlineStr">
        <is>
          <t>salaire brut</t>
        </is>
      </c>
      <c r="H3" s="21" t="inlineStr">
        <is>
          <t>Maladie</t>
        </is>
      </c>
      <c r="I3" s="21" t="inlineStr">
        <is>
          <t>Cot vieillesse totale</t>
        </is>
      </c>
      <c r="J3" s="21" t="inlineStr">
        <is>
          <t>Cot SS vieill plaf</t>
        </is>
      </c>
      <c r="K3" s="21" t="inlineStr">
        <is>
          <t>CSG non déductible</t>
        </is>
      </c>
      <c r="L3" s="21" t="inlineStr">
        <is>
          <t>CSG déductible</t>
        </is>
      </c>
      <c r="M3" s="21" t="inlineStr">
        <is>
          <t>CRDS</t>
        </is>
      </c>
      <c r="N3" s="21" t="inlineStr">
        <is>
          <t>IRC A</t>
        </is>
      </c>
      <c r="O3" s="21" t="inlineStr">
        <is>
          <t>IRC B</t>
        </is>
      </c>
      <c r="P3" s="21" t="inlineStr">
        <is>
          <t>soli</t>
        </is>
      </c>
      <c r="Q3" s="22" t="inlineStr">
        <is>
          <t>salaire net</t>
        </is>
      </c>
    </row>
    <row r="4">
      <c r="A4" s="23" t="inlineStr">
        <is>
          <t>Ingénieurs de Recherche Hors classe échelon 1</t>
        </is>
      </c>
      <c r="B4" s="24" t="n">
        <v>658</v>
      </c>
      <c r="C4" s="24" t="n">
        <v>100</v>
      </c>
      <c r="D4" s="57">
        <f>($D$1*(B4/12)*C4)/100</f>
        <v/>
      </c>
      <c r="E4" s="57">
        <f>IF(B4&gt;=313,D4,E1)*3/100</f>
        <v/>
      </c>
      <c r="F4" s="57">
        <f>IF(B4&lt;315,1457.52*C4/100-D4,0)</f>
        <v/>
      </c>
      <c r="G4" s="57">
        <f>SUM(D4:F4)</f>
        <v/>
      </c>
      <c r="H4" s="57">
        <f>G4*0.75/100</f>
        <v/>
      </c>
      <c r="I4" s="57">
        <f>G4*0.3/100</f>
        <v/>
      </c>
      <c r="J4" s="57">
        <f>IF(G4&lt;3170*(C4/100),G4*6.85/100,3170*(C4/100)*6.85/100)</f>
        <v/>
      </c>
      <c r="K4" s="57">
        <f>(G4*0.9825)*2.4/100</f>
        <v/>
      </c>
      <c r="L4" s="57">
        <f>(G4*0.9825)*5.1/100</f>
        <v/>
      </c>
      <c r="M4" s="57">
        <f>(G4*0.9825)*0.5/100</f>
        <v/>
      </c>
      <c r="N4" s="57">
        <f>IF(G4&lt;(3170*(C4/100)),(G4*2.64/100),3170*(C4/100)*2.64/100)</f>
        <v/>
      </c>
      <c r="O4" s="57">
        <f>IF((G4&gt;(3170*C4/100)),((G4-(3170*C4/100))*(6.58/100)),0)</f>
        <v/>
      </c>
      <c r="P4" s="57">
        <f>IF(((G4-(H4+I4+J4+N4+O4))&gt;1426.13),((G4-(H4+I4+J4+N4+O4))*1/100),0)</f>
        <v/>
      </c>
      <c r="Q4" s="58">
        <f>G4-SUM(H4:P4)</f>
        <v/>
      </c>
    </row>
    <row r="5">
      <c r="A5" s="27" t="inlineStr">
        <is>
          <t>Ingénieurs de Recherche Hors classe échelon 2</t>
        </is>
      </c>
      <c r="B5" s="28" t="n">
        <v>734</v>
      </c>
      <c r="C5" s="28" t="n">
        <v>100</v>
      </c>
      <c r="D5" s="59">
        <f>($D$1*(B5/12)*C5)/100</f>
        <v/>
      </c>
      <c r="E5" s="59">
        <f>IF(B5&gt;=313,D5,E2)*3/100</f>
        <v/>
      </c>
      <c r="F5" s="59">
        <f>IF(B5&lt;315,1457.52*C5/100-D5,0)</f>
        <v/>
      </c>
      <c r="G5" s="59">
        <f>SUM(D5:F5)</f>
        <v/>
      </c>
      <c r="H5" s="59">
        <f>G5*0.75/100</f>
        <v/>
      </c>
      <c r="I5" s="59">
        <f>G5*0.3/100</f>
        <v/>
      </c>
      <c r="J5" s="59">
        <f>IF(G5&lt;3170*(C5/100),G5*6.85/100,3170*(C5/100)*6.85/100)</f>
        <v/>
      </c>
      <c r="K5" s="59">
        <f>(G5*0.9825)*2.4/100</f>
        <v/>
      </c>
      <c r="L5" s="59">
        <f>(G5*0.9825)*5.1/100</f>
        <v/>
      </c>
      <c r="M5" s="59">
        <f>(G5*0.9825)*0.5/100</f>
        <v/>
      </c>
      <c r="N5" s="59">
        <f>IF(G5&lt;(3170*(C5/100)),(G5*2.64/100),3170*(C5/100)*2.64/100)</f>
        <v/>
      </c>
      <c r="O5" s="59">
        <f>IF((G5&gt;(3170*C5/100)),((G5-(3170*C5/100))*(6.58/100)),0)</f>
        <v/>
      </c>
      <c r="P5" s="59">
        <f>IF(((G5-(H5+I5+J5+N5+O5))&gt;1426.13),((G5-(H5+I5+J5+N5+O5))*1/100),0)</f>
        <v/>
      </c>
      <c r="Q5" s="60">
        <f>G5-SUM(H5:P5)</f>
        <v/>
      </c>
    </row>
    <row r="6">
      <c r="A6" s="27" t="inlineStr">
        <is>
          <t>Ingénieurs de Recherche Hors classe échelon 3</t>
        </is>
      </c>
      <c r="B6" s="28" t="n">
        <v>821</v>
      </c>
      <c r="C6" s="28" t="n">
        <v>100</v>
      </c>
      <c r="D6" s="59">
        <f>($D$1*(B6/12)*C6)/100</f>
        <v/>
      </c>
      <c r="E6" s="59">
        <f>IF(B6&gt;=313,D6,E3)*3/100</f>
        <v/>
      </c>
      <c r="F6" s="59">
        <f>IF(B6&lt;315,1457.52*C6/100-D6,0)</f>
        <v/>
      </c>
      <c r="G6" s="59">
        <f>SUM(D6:F6)</f>
        <v/>
      </c>
      <c r="H6" s="59">
        <f>G6*0.75/100</f>
        <v/>
      </c>
      <c r="I6" s="59">
        <f>G6*0.3/100</f>
        <v/>
      </c>
      <c r="J6" s="59">
        <f>IF(G6&lt;3170*(C6/100),G6*6.85/100,3170*(C6/100)*6.85/100)</f>
        <v/>
      </c>
      <c r="K6" s="59">
        <f>(G6*0.9825)*2.4/100</f>
        <v/>
      </c>
      <c r="L6" s="59">
        <f>(G6*0.9825)*5.1/100</f>
        <v/>
      </c>
      <c r="M6" s="59">
        <f>(G6*0.9825)*0.5/100</f>
        <v/>
      </c>
      <c r="N6" s="59">
        <f>IF(G6&lt;(3170*(C6/100)),(G6*2.64/100),3170*(C6/100)*2.64/100)</f>
        <v/>
      </c>
      <c r="O6" s="59">
        <f>IF((G6&gt;(3170*C6/100)),((G6-(3170*C6/100))*(6.58/100)),0)</f>
        <v/>
      </c>
      <c r="P6" s="59">
        <f>IF(((G6-(H6+I6+J6+N6+O6))&gt;1426.13),((G6-(H6+I6+J6+N6+O6))*1/100),0)</f>
        <v/>
      </c>
      <c r="Q6" s="60">
        <f>G6-SUM(H6:P6)</f>
        <v/>
      </c>
    </row>
    <row r="7">
      <c r="A7" s="27" t="inlineStr">
        <is>
          <t>Ingénieurs de Recherche Première classe échelon 1</t>
        </is>
      </c>
      <c r="B7" s="28" t="n">
        <v>582</v>
      </c>
      <c r="C7" s="28" t="n">
        <v>100</v>
      </c>
      <c r="D7" s="59">
        <f>($D$1*(B7/12)*C7)/100</f>
        <v/>
      </c>
      <c r="E7" s="59">
        <f>IF(B7&gt;=313,D7,E4)*3/100</f>
        <v/>
      </c>
      <c r="F7" s="59">
        <f>IF(B7&lt;315,1457.52*C7/100-D7,0)</f>
        <v/>
      </c>
      <c r="G7" s="59">
        <f>SUM(D7:F7)</f>
        <v/>
      </c>
      <c r="H7" s="59">
        <f>G7*0.75/100</f>
        <v/>
      </c>
      <c r="I7" s="59">
        <f>G7*0.3/100</f>
        <v/>
      </c>
      <c r="J7" s="59">
        <f>IF(G7&lt;3170*(C7/100),G7*6.85/100,3170*(C7/100)*6.85/100)</f>
        <v/>
      </c>
      <c r="K7" s="59">
        <f>(G7*0.9825)*2.4/100</f>
        <v/>
      </c>
      <c r="L7" s="59">
        <f>(G7*0.9825)*5.1/100</f>
        <v/>
      </c>
      <c r="M7" s="59">
        <f>(G7*0.9825)*0.5/100</f>
        <v/>
      </c>
      <c r="N7" s="59">
        <f>IF(G7&lt;(3170*(C7/100)),(G7*2.64/100),3170*(C7/100)*2.64/100)</f>
        <v/>
      </c>
      <c r="O7" s="59">
        <f>IF((G7&gt;(3170*C7/100)),((G7-(3170*C7/100))*(6.58/100)),0)</f>
        <v/>
      </c>
      <c r="P7" s="59">
        <f>IF(((G7-(H7+I7+J7+N7+O7))&gt;1426.13),((G7-(H7+I7+J7+N7+O7))*1/100),0)</f>
        <v/>
      </c>
      <c r="Q7" s="60">
        <f>G7-SUM(H7:P7)</f>
        <v/>
      </c>
    </row>
    <row r="8">
      <c r="A8" s="27" t="inlineStr">
        <is>
          <t>Ingénieurs de Recherche Première classe échelon 2</t>
        </is>
      </c>
      <c r="B8" s="28" t="n">
        <v>658</v>
      </c>
      <c r="C8" s="28" t="n">
        <v>100</v>
      </c>
      <c r="D8" s="59">
        <f>($D$1*(B8/12)*C8)/100</f>
        <v/>
      </c>
      <c r="E8" s="59">
        <f>IF(B8&gt;=313,D8,E5)*3/100</f>
        <v/>
      </c>
      <c r="F8" s="59">
        <f>IF(B8&lt;315,1457.52*C8/100-D8,0)</f>
        <v/>
      </c>
      <c r="G8" s="59">
        <f>SUM(D8:F8)</f>
        <v/>
      </c>
      <c r="H8" s="59">
        <f>G8*0.75/100</f>
        <v/>
      </c>
      <c r="I8" s="59">
        <f>G8*0.3/100</f>
        <v/>
      </c>
      <c r="J8" s="59">
        <f>IF(G8&lt;3170*(C8/100),G8*6.85/100,3170*(C8/100)*6.85/100)</f>
        <v/>
      </c>
      <c r="K8" s="59">
        <f>(G8*0.9825)*2.4/100</f>
        <v/>
      </c>
      <c r="L8" s="59">
        <f>(G8*0.9825)*5.1/100</f>
        <v/>
      </c>
      <c r="M8" s="59">
        <f>(G8*0.9825)*0.5/100</f>
        <v/>
      </c>
      <c r="N8" s="59">
        <f>IF(G8&lt;(3170*(C8/100)),(G8*2.64/100),3170*(C8/100)*2.64/100)</f>
        <v/>
      </c>
      <c r="O8" s="59">
        <f>IF((G8&gt;(3170*C8/100)),((G8-(3170*C8/100))*(6.58/100)),0)</f>
        <v/>
      </c>
      <c r="P8" s="59">
        <f>IF(((G8-(H8+I8+J8+N8+O8))&gt;1426.13),((G8-(H8+I8+J8+N8+O8))*1/100),0)</f>
        <v/>
      </c>
      <c r="Q8" s="60">
        <f>G8-SUM(H8:P8)</f>
        <v/>
      </c>
    </row>
    <row r="9">
      <c r="A9" s="27" t="inlineStr">
        <is>
          <t>Ingénieurs de Recherche Première classe échelon 3</t>
        </is>
      </c>
      <c r="B9" s="28" t="n">
        <v>734</v>
      </c>
      <c r="C9" s="28" t="n">
        <v>100</v>
      </c>
      <c r="D9" s="59">
        <f>($D$1*(B9/12)*C9)/100</f>
        <v/>
      </c>
      <c r="E9" s="59">
        <f>IF(B9&gt;=313,D9,E6)*3/100</f>
        <v/>
      </c>
      <c r="F9" s="59">
        <f>IF(B9&lt;315,1457.52*C9/100-D9,0)</f>
        <v/>
      </c>
      <c r="G9" s="59">
        <f>SUM(D9:F9)</f>
        <v/>
      </c>
      <c r="H9" s="59">
        <f>G9*0.75/100</f>
        <v/>
      </c>
      <c r="I9" s="59">
        <f>G9*0.3/100</f>
        <v/>
      </c>
      <c r="J9" s="59">
        <f>IF(G9&lt;3170*(C9/100),G9*6.85/100,3170*(C9/100)*6.85/100)</f>
        <v/>
      </c>
      <c r="K9" s="59">
        <f>(G9*0.9825)*2.4/100</f>
        <v/>
      </c>
      <c r="L9" s="59">
        <f>(G9*0.9825)*5.1/100</f>
        <v/>
      </c>
      <c r="M9" s="59">
        <f>(G9*0.9825)*0.5/100</f>
        <v/>
      </c>
      <c r="N9" s="59">
        <f>IF(G9&lt;(3170*(C9/100)),(G9*2.64/100),3170*(C9/100)*2.64/100)</f>
        <v/>
      </c>
      <c r="O9" s="59">
        <f>IF((G9&gt;(3170*C9/100)),((G9-(3170*C9/100))*(6.58/100)),0)</f>
        <v/>
      </c>
      <c r="P9" s="59">
        <f>IF(((G9-(H9+I9+J9+N9+O9))&gt;1426.13),((G9-(H9+I9+J9+N9+O9))*1/100),0)</f>
        <v/>
      </c>
      <c r="Q9" s="60">
        <f>G9-SUM(H9:P9)</f>
        <v/>
      </c>
    </row>
    <row r="10">
      <c r="A10" s="27" t="inlineStr">
        <is>
          <t>Ingénieurs de Recherche Première classe échelon 4</t>
        </is>
      </c>
      <c r="B10" s="28" t="n">
        <v>783</v>
      </c>
      <c r="C10" s="28" t="n">
        <v>100</v>
      </c>
      <c r="D10" s="59">
        <f>($D$1*(B10/12)*C10)/100</f>
        <v/>
      </c>
      <c r="E10" s="59">
        <f>IF(B10&gt;=313,D10,E7)*3/100</f>
        <v/>
      </c>
      <c r="F10" s="59">
        <f>IF(B10&lt;315,1457.52*C10/100-D10,0)</f>
        <v/>
      </c>
      <c r="G10" s="59">
        <f>SUM(D10:F10)</f>
        <v/>
      </c>
      <c r="H10" s="59">
        <f>G10*0.75/100</f>
        <v/>
      </c>
      <c r="I10" s="59">
        <f>G10*0.3/100</f>
        <v/>
      </c>
      <c r="J10" s="59">
        <f>IF(G10&lt;3170*(C10/100),G10*6.85/100,3170*(C10/100)*6.85/100)</f>
        <v/>
      </c>
      <c r="K10" s="59">
        <f>(G10*0.9825)*2.4/100</f>
        <v/>
      </c>
      <c r="L10" s="59">
        <f>(G10*0.9825)*5.1/100</f>
        <v/>
      </c>
      <c r="M10" s="59">
        <f>(G10*0.9825)*0.5/100</f>
        <v/>
      </c>
      <c r="N10" s="59">
        <f>IF(G10&lt;(3170*(C10/100)),(G10*2.64/100),3170*(C10/100)*2.64/100)</f>
        <v/>
      </c>
      <c r="O10" s="59">
        <f>IF((G10&gt;(3170*C10/100)),((G10-(3170*C10/100))*(6.58/100)),0)</f>
        <v/>
      </c>
      <c r="P10" s="59">
        <f>IF(((G10-(H10+I10+J10+N10+O10))&gt;1426.13),((G10-(H10+I10+J10+N10+O10))*1/100),0)</f>
        <v/>
      </c>
      <c r="Q10" s="60">
        <f>G10-SUM(H10:P10)</f>
        <v/>
      </c>
    </row>
    <row r="11">
      <c r="A11" s="27" t="inlineStr">
        <is>
          <t>Ingénieurs de Recherche Première classe échelon 5</t>
        </is>
      </c>
      <c r="B11" s="28" t="n">
        <v>821</v>
      </c>
      <c r="C11" s="28" t="n">
        <v>100</v>
      </c>
      <c r="D11" s="59">
        <f>($D$1*(B11/12)*C11)/100</f>
        <v/>
      </c>
      <c r="E11" s="59">
        <f>IF(B11&gt;=313,D11,E8)*3/100</f>
        <v/>
      </c>
      <c r="F11" s="59">
        <f>IF(B11&lt;315,1457.52*C11/100-D11,0)</f>
        <v/>
      </c>
      <c r="G11" s="59">
        <f>SUM(D11:F11)</f>
        <v/>
      </c>
      <c r="H11" s="59">
        <f>G11*0.75/100</f>
        <v/>
      </c>
      <c r="I11" s="59">
        <f>G11*0.3/100</f>
        <v/>
      </c>
      <c r="J11" s="59">
        <f>IF(G11&lt;3170*(C11/100),G11*6.85/100,3170*(C11/100)*6.85/100)</f>
        <v/>
      </c>
      <c r="K11" s="59">
        <f>(G11*0.9825)*2.4/100</f>
        <v/>
      </c>
      <c r="L11" s="59">
        <f>(G11*0.9825)*5.1/100</f>
        <v/>
      </c>
      <c r="M11" s="59">
        <f>(G11*0.9825)*0.5/100</f>
        <v/>
      </c>
      <c r="N11" s="59">
        <f>IF(G11&lt;(3170*(C11/100)),(G11*2.64/100),3170*(C11/100)*2.64/100)</f>
        <v/>
      </c>
      <c r="O11" s="59">
        <f>IF((G11&gt;(3170*C11/100)),((G11-(3170*C11/100))*(6.58/100)),0)</f>
        <v/>
      </c>
      <c r="P11" s="59">
        <f>IF(((G11-(H11+I11+J11+N11+O11))&gt;1426.13),((G11-(H11+I11+J11+N11+O11))*1/100),0)</f>
        <v/>
      </c>
      <c r="Q11" s="60">
        <f>G11-SUM(H11:P11)</f>
        <v/>
      </c>
    </row>
    <row r="12">
      <c r="A12" s="27" t="inlineStr">
        <is>
          <t>Ingénieurs de Recherche Deuxième classe échelon 1</t>
        </is>
      </c>
      <c r="B12" s="28" t="n">
        <v>412</v>
      </c>
      <c r="C12" s="28" t="n">
        <v>100</v>
      </c>
      <c r="D12" s="59">
        <f>($D$1*(B12/12)*C12)/100</f>
        <v/>
      </c>
      <c r="E12" s="59">
        <f>IF(B12&gt;=313,D12,E9)*3/100</f>
        <v/>
      </c>
      <c r="F12" s="59">
        <f>IF(B12&lt;315,1457.52*C12/100-D12,0)</f>
        <v/>
      </c>
      <c r="G12" s="59">
        <f>SUM(D12:F12)</f>
        <v/>
      </c>
      <c r="H12" s="59">
        <f>G12*0.75/100</f>
        <v/>
      </c>
      <c r="I12" s="59">
        <f>G12*0.3/100</f>
        <v/>
      </c>
      <c r="J12" s="59">
        <f>IF(G12&lt;3170*(C12/100),G12*6.85/100,3170*(C12/100)*6.85/100)</f>
        <v/>
      </c>
      <c r="K12" s="59">
        <f>(G12*0.9825)*2.4/100</f>
        <v/>
      </c>
      <c r="L12" s="59">
        <f>(G12*0.9825)*5.1/100</f>
        <v/>
      </c>
      <c r="M12" s="59">
        <f>(G12*0.9825)*0.5/100</f>
        <v/>
      </c>
      <c r="N12" s="59">
        <f>IF(G12&lt;(3170*(C12/100)),(G12*2.64/100),3170*(C12/100)*2.64/100)</f>
        <v/>
      </c>
      <c r="O12" s="59">
        <f>IF((G12&gt;(3170*C12/100)),((G12-(3170*C12/100))*(6.58/100)),0)</f>
        <v/>
      </c>
      <c r="P12" s="59">
        <f>IF(((G12-(H12+I12+J12+N12+O12))&gt;1426.13),((G12-(H12+I12+J12+N12+O12))*1/100),0)</f>
        <v/>
      </c>
      <c r="Q12" s="60">
        <f>G12-SUM(H12:P12)</f>
        <v/>
      </c>
    </row>
    <row r="13">
      <c r="A13" s="27" t="inlineStr">
        <is>
          <t>Ingénieurs de Recherche Deuxième classe échelon 2</t>
        </is>
      </c>
      <c r="B13" s="28" t="n">
        <v>437</v>
      </c>
      <c r="C13" s="28" t="n">
        <v>100</v>
      </c>
      <c r="D13" s="59">
        <f>($D$1*(B13/12)*C13)/100</f>
        <v/>
      </c>
      <c r="E13" s="59">
        <f>IF(B13&gt;=313,D13,E10)*3/100</f>
        <v/>
      </c>
      <c r="F13" s="59">
        <f>IF(B13&lt;315,1457.52*C13/100-D13,0)</f>
        <v/>
      </c>
      <c r="G13" s="59">
        <f>SUM(D13:F13)</f>
        <v/>
      </c>
      <c r="H13" s="59">
        <f>G13*0.75/100</f>
        <v/>
      </c>
      <c r="I13" s="59">
        <f>G13*0.3/100</f>
        <v/>
      </c>
      <c r="J13" s="59">
        <f>IF(G13&lt;3170*(C13/100),G13*6.85/100,3170*(C13/100)*6.85/100)</f>
        <v/>
      </c>
      <c r="K13" s="59">
        <f>(G13*0.9825)*2.4/100</f>
        <v/>
      </c>
      <c r="L13" s="59">
        <f>(G13*0.9825)*5.1/100</f>
        <v/>
      </c>
      <c r="M13" s="59">
        <f>(G13*0.9825)*0.5/100</f>
        <v/>
      </c>
      <c r="N13" s="59">
        <f>IF(G13&lt;(3170*(C13/100)),(G13*2.64/100),3170*(C13/100)*2.64/100)</f>
        <v/>
      </c>
      <c r="O13" s="59">
        <f>IF((G13&gt;(3170*C13/100)),((G13-(3170*C13/100))*(6.58/100)),0)</f>
        <v/>
      </c>
      <c r="P13" s="59">
        <f>IF(((G13-(H13+I13+J13+N13+O13))&gt;1426.13),((G13-(H13+I13+J13+N13+O13))*1/100),0)</f>
        <v/>
      </c>
      <c r="Q13" s="60">
        <f>G13-SUM(H13:P13)</f>
        <v/>
      </c>
    </row>
    <row r="14">
      <c r="A14" s="27" t="inlineStr">
        <is>
          <t>Ingénieurs de Recherche Deuxième classe échelon 3</t>
        </is>
      </c>
      <c r="B14" s="28" t="n">
        <v>464</v>
      </c>
      <c r="C14" s="28" t="n">
        <v>100</v>
      </c>
      <c r="D14" s="59">
        <f>($D$1*(B14/12)*C14)/100</f>
        <v/>
      </c>
      <c r="E14" s="59">
        <f>IF(B14&gt;=313,D14,E11)*3/100</f>
        <v/>
      </c>
      <c r="F14" s="59">
        <f>IF(B14&lt;315,1457.52*C14/100-D14,0)</f>
        <v/>
      </c>
      <c r="G14" s="59">
        <f>SUM(D14:F14)</f>
        <v/>
      </c>
      <c r="H14" s="59">
        <f>G14*0.75/100</f>
        <v/>
      </c>
      <c r="I14" s="59">
        <f>G14*0.3/100</f>
        <v/>
      </c>
      <c r="J14" s="59">
        <f>IF(G14&lt;3170*(C14/100),G14*6.85/100,3170*(C14/100)*6.85/100)</f>
        <v/>
      </c>
      <c r="K14" s="59">
        <f>(G14*0.9825)*2.4/100</f>
        <v/>
      </c>
      <c r="L14" s="59">
        <f>(G14*0.9825)*5.1/100</f>
        <v/>
      </c>
      <c r="M14" s="59">
        <f>(G14*0.9825)*0.5/100</f>
        <v/>
      </c>
      <c r="N14" s="59">
        <f>IF(G14&lt;(3170*(C14/100)),(G14*2.64/100),3170*(C14/100)*2.64/100)</f>
        <v/>
      </c>
      <c r="O14" s="59">
        <f>IF((G14&gt;(3170*C14/100)),((G14-(3170*C14/100))*(6.58/100)),0)</f>
        <v/>
      </c>
      <c r="P14" s="59">
        <f>IF(((G14-(H14+I14+J14+N14+O14))&gt;1426.13),((G14-(H14+I14+J14+N14+O14))*1/100),0)</f>
        <v/>
      </c>
      <c r="Q14" s="60">
        <f>G14-SUM(H14:P14)</f>
        <v/>
      </c>
    </row>
    <row r="15">
      <c r="A15" s="27" t="inlineStr">
        <is>
          <t>Ingénieurs de Recherche Deuxième classe échelon 4</t>
        </is>
      </c>
      <c r="B15" s="28" t="n">
        <v>492</v>
      </c>
      <c r="C15" s="28" t="n">
        <v>100</v>
      </c>
      <c r="D15" s="59">
        <f>($D$1*(B15/12)*C15)/100</f>
        <v/>
      </c>
      <c r="E15" s="59">
        <f>IF(B15&gt;=313,D15,E12)*3/100</f>
        <v/>
      </c>
      <c r="F15" s="59">
        <f>IF(B15&lt;315,1457.52*C15/100-D15,0)</f>
        <v/>
      </c>
      <c r="G15" s="59">
        <f>SUM(D15:F15)</f>
        <v/>
      </c>
      <c r="H15" s="59">
        <f>G15*0.75/100</f>
        <v/>
      </c>
      <c r="I15" s="59">
        <f>G15*0.3/100</f>
        <v/>
      </c>
      <c r="J15" s="59">
        <f>IF(G15&lt;3170*(C15/100),G15*6.85/100,3170*(C15/100)*6.85/100)</f>
        <v/>
      </c>
      <c r="K15" s="59">
        <f>(G15*0.9825)*2.4/100</f>
        <v/>
      </c>
      <c r="L15" s="59">
        <f>(G15*0.9825)*5.1/100</f>
        <v/>
      </c>
      <c r="M15" s="59">
        <f>(G15*0.9825)*0.5/100</f>
        <v/>
      </c>
      <c r="N15" s="59">
        <f>IF(G15&lt;(3170*(C15/100)),(G15*2.64/100),3170*(C15/100)*2.64/100)</f>
        <v/>
      </c>
      <c r="O15" s="59">
        <f>IF((G15&gt;(3170*C15/100)),((G15-(3170*C15/100))*(6.58/100)),0)</f>
        <v/>
      </c>
      <c r="P15" s="59">
        <f>IF(((G15-(H15+I15+J15+N15+O15))&gt;1426.13),((G15-(H15+I15+J15+N15+O15))*1/100),0)</f>
        <v/>
      </c>
      <c r="Q15" s="60">
        <f>G15-SUM(H15:P15)</f>
        <v/>
      </c>
    </row>
    <row r="16">
      <c r="A16" s="27" t="inlineStr">
        <is>
          <t>Ingénieurs de Recherche Deuxième classe échelon 5</t>
        </is>
      </c>
      <c r="B16" s="28" t="n">
        <v>514</v>
      </c>
      <c r="C16" s="28" t="n">
        <v>100</v>
      </c>
      <c r="D16" s="59">
        <f>($D$1*(B16/12)*C16)/100</f>
        <v/>
      </c>
      <c r="E16" s="59">
        <f>IF(B16&gt;=313,D16,E13)*3/100</f>
        <v/>
      </c>
      <c r="F16" s="59">
        <f>IF(B16&lt;315,1457.52*C16/100-D16,0)</f>
        <v/>
      </c>
      <c r="G16" s="59">
        <f>SUM(D16:F16)</f>
        <v/>
      </c>
      <c r="H16" s="59">
        <f>G16*0.75/100</f>
        <v/>
      </c>
      <c r="I16" s="59">
        <f>G16*0.3/100</f>
        <v/>
      </c>
      <c r="J16" s="59">
        <f>IF(G16&lt;3170*(C16/100),G16*6.85/100,3170*(C16/100)*6.85/100)</f>
        <v/>
      </c>
      <c r="K16" s="59">
        <f>(G16*0.9825)*2.4/100</f>
        <v/>
      </c>
      <c r="L16" s="59">
        <f>(G16*0.9825)*5.1/100</f>
        <v/>
      </c>
      <c r="M16" s="59">
        <f>(G16*0.9825)*0.5/100</f>
        <v/>
      </c>
      <c r="N16" s="59">
        <f>IF(G16&lt;(3170*(C16/100)),(G16*2.64/100),3170*(C16/100)*2.64/100)</f>
        <v/>
      </c>
      <c r="O16" s="59">
        <f>IF((G16&gt;(3170*C16/100)),((G16-(3170*C16/100))*(6.58/100)),0)</f>
        <v/>
      </c>
      <c r="P16" s="59">
        <f>IF(((G16-(H16+I16+J16+N16+O16))&gt;1426.13),((G16-(H16+I16+J16+N16+O16))*1/100),0)</f>
        <v/>
      </c>
      <c r="Q16" s="60">
        <f>G16-SUM(H16:P16)</f>
        <v/>
      </c>
    </row>
    <row r="17">
      <c r="A17" s="27" t="inlineStr">
        <is>
          <t>Ingénieurs de Recherche Deuxième classe échelon 6</t>
        </is>
      </c>
      <c r="B17" s="28" t="n">
        <v>550</v>
      </c>
      <c r="C17" s="28" t="n">
        <v>100</v>
      </c>
      <c r="D17" s="59">
        <f>($D$1*(B17/12)*C17)/100</f>
        <v/>
      </c>
      <c r="E17" s="59">
        <f>IF(B17&gt;=313,D17,E14)*3/100</f>
        <v/>
      </c>
      <c r="F17" s="59">
        <f>IF(B17&lt;315,1457.52*C17/100-D17,0)</f>
        <v/>
      </c>
      <c r="G17" s="59">
        <f>SUM(D17:F17)</f>
        <v/>
      </c>
      <c r="H17" s="59">
        <f>G17*0.75/100</f>
        <v/>
      </c>
      <c r="I17" s="59">
        <f>G17*0.3/100</f>
        <v/>
      </c>
      <c r="J17" s="59">
        <f>IF(G17&lt;3170*(C17/100),G17*6.85/100,3170*(C17/100)*6.85/100)</f>
        <v/>
      </c>
      <c r="K17" s="59">
        <f>(G17*0.9825)*2.4/100</f>
        <v/>
      </c>
      <c r="L17" s="59">
        <f>(G17*0.9825)*5.1/100</f>
        <v/>
      </c>
      <c r="M17" s="59">
        <f>(G17*0.9825)*0.5/100</f>
        <v/>
      </c>
      <c r="N17" s="59">
        <f>IF(G17&lt;(3170*(C17/100)),(G17*2.64/100),3170*(C17/100)*2.64/100)</f>
        <v/>
      </c>
      <c r="O17" s="59">
        <f>IF((G17&gt;(3170*C17/100)),((G17-(3170*C17/100))*(6.58/100)),0)</f>
        <v/>
      </c>
      <c r="P17" s="59">
        <f>IF(((G17-(H17+I17+J17+N17+O17))&gt;1426.13),((G17-(H17+I17+J17+N17+O17))*1/100),0)</f>
        <v/>
      </c>
      <c r="Q17" s="60">
        <f>G17-SUM(H17:P17)</f>
        <v/>
      </c>
    </row>
    <row r="18">
      <c r="A18" s="27" t="inlineStr">
        <is>
          <t>Ingénieurs de Recherche Deuxième classe échelon 7</t>
        </is>
      </c>
      <c r="B18" s="28" t="n">
        <v>582</v>
      </c>
      <c r="C18" s="28" t="n">
        <v>100</v>
      </c>
      <c r="D18" s="59">
        <f>($D$1*(B18/12)*C18)/100</f>
        <v/>
      </c>
      <c r="E18" s="59">
        <f>IF(B18&gt;=313,D18,E15)*3/100</f>
        <v/>
      </c>
      <c r="F18" s="59">
        <f>IF(B18&lt;315,1457.52*C18/100-D18,0)</f>
        <v/>
      </c>
      <c r="G18" s="59">
        <f>SUM(D18:F18)</f>
        <v/>
      </c>
      <c r="H18" s="59">
        <f>G18*0.75/100</f>
        <v/>
      </c>
      <c r="I18" s="59">
        <f>G18*0.3/100</f>
        <v/>
      </c>
      <c r="J18" s="59">
        <f>IF(G18&lt;3170*(C18/100),G18*6.85/100,3170*(C18/100)*6.85/100)</f>
        <v/>
      </c>
      <c r="K18" s="59">
        <f>(G18*0.9825)*2.4/100</f>
        <v/>
      </c>
      <c r="L18" s="59">
        <f>(G18*0.9825)*5.1/100</f>
        <v/>
      </c>
      <c r="M18" s="59">
        <f>(G18*0.9825)*0.5/100</f>
        <v/>
      </c>
      <c r="N18" s="59">
        <f>IF(G18&lt;(3170*(C18/100)),(G18*2.64/100),3170*(C18/100)*2.64/100)</f>
        <v/>
      </c>
      <c r="O18" s="59">
        <f>IF((G18&gt;(3170*C18/100)),((G18-(3170*C18/100))*(6.58/100)),0)</f>
        <v/>
      </c>
      <c r="P18" s="59">
        <f>IF(((G18-(H18+I18+J18+N18+O18))&gt;1426.13),((G18-(H18+I18+J18+N18+O18))*1/100),0)</f>
        <v/>
      </c>
      <c r="Q18" s="60">
        <f>G18-SUM(H18:P18)</f>
        <v/>
      </c>
    </row>
    <row r="19">
      <c r="A19" s="27" t="inlineStr">
        <is>
          <t>Ingénieurs de Recherche Deuxième classe échelon 8</t>
        </is>
      </c>
      <c r="B19" s="28" t="n">
        <v>619</v>
      </c>
      <c r="C19" s="28" t="n">
        <v>100</v>
      </c>
      <c r="D19" s="59">
        <f>($D$1*(B19/12)*C19)/100</f>
        <v/>
      </c>
      <c r="E19" s="59">
        <f>IF(B19&gt;=313,D19,E16)*3/100</f>
        <v/>
      </c>
      <c r="F19" s="59">
        <f>IF(B19&lt;315,1457.52*C19/100-D19,0)</f>
        <v/>
      </c>
      <c r="G19" s="59">
        <f>SUM(D19:F19)</f>
        <v/>
      </c>
      <c r="H19" s="59">
        <f>G19*0.75/100</f>
        <v/>
      </c>
      <c r="I19" s="59">
        <f>G19*0.3/100</f>
        <v/>
      </c>
      <c r="J19" s="59">
        <f>IF(G19&lt;3170*(C19/100),G19*6.85/100,3170*(C19/100)*6.85/100)</f>
        <v/>
      </c>
      <c r="K19" s="59">
        <f>(G19*0.9825)*2.4/100</f>
        <v/>
      </c>
      <c r="L19" s="59">
        <f>(G19*0.9825)*5.1/100</f>
        <v/>
      </c>
      <c r="M19" s="59">
        <f>(G19*0.9825)*0.5/100</f>
        <v/>
      </c>
      <c r="N19" s="59">
        <f>IF(G19&lt;(3170*(C19/100)),(G19*2.64/100),3170*(C19/100)*2.64/100)</f>
        <v/>
      </c>
      <c r="O19" s="59">
        <f>IF((G19&gt;(3170*C19/100)),((G19-(3170*C19/100))*(6.58/100)),0)</f>
        <v/>
      </c>
      <c r="P19" s="59">
        <f>IF(((G19-(H19+I19+J19+N19+O19))&gt;1426.13),((G19-(H19+I19+J19+N19+O19))*1/100),0)</f>
        <v/>
      </c>
      <c r="Q19" s="60">
        <f>G19-SUM(H19:P19)</f>
        <v/>
      </c>
    </row>
    <row r="20">
      <c r="A20" s="27" t="inlineStr">
        <is>
          <t>Ingénieurs de Recherche Deuxième classe échelon 9</t>
        </is>
      </c>
      <c r="B20" s="28" t="n">
        <v>658</v>
      </c>
      <c r="C20" s="28" t="n">
        <v>100</v>
      </c>
      <c r="D20" s="59">
        <f>($D$1*(B20/12)*C20)/100</f>
        <v/>
      </c>
      <c r="E20" s="59">
        <f>IF(B20&gt;=313,D20,E17)*3/100</f>
        <v/>
      </c>
      <c r="F20" s="59">
        <f>IF(B20&lt;315,1457.52*C20/100-D20,0)</f>
        <v/>
      </c>
      <c r="G20" s="59">
        <f>SUM(D20:F20)</f>
        <v/>
      </c>
      <c r="H20" s="59">
        <f>G20*0.75/100</f>
        <v/>
      </c>
      <c r="I20" s="59">
        <f>G20*0.3/100</f>
        <v/>
      </c>
      <c r="J20" s="59">
        <f>IF(G20&lt;3170*(C20/100),G20*6.85/100,3170*(C20/100)*6.85/100)</f>
        <v/>
      </c>
      <c r="K20" s="59">
        <f>(G20*0.9825)*2.4/100</f>
        <v/>
      </c>
      <c r="L20" s="59">
        <f>(G20*0.9825)*5.1/100</f>
        <v/>
      </c>
      <c r="M20" s="59">
        <f>(G20*0.9825)*0.5/100</f>
        <v/>
      </c>
      <c r="N20" s="59">
        <f>IF(G20&lt;(3170*(C20/100)),(G20*2.64/100),3170*(C20/100)*2.64/100)</f>
        <v/>
      </c>
      <c r="O20" s="59">
        <f>IF((G20&gt;(3170*C20/100)),((G20-(3170*C20/100))*(6.58/100)),0)</f>
        <v/>
      </c>
      <c r="P20" s="59">
        <f>IF(((G20-(H20+I20+J20+N20+O20))&gt;1426.13),((G20-(H20+I20+J20+N20+O20))*1/100),0)</f>
        <v/>
      </c>
      <c r="Q20" s="60">
        <f>G20-SUM(H20:P20)</f>
        <v/>
      </c>
    </row>
    <row r="21">
      <c r="A21" s="27" t="inlineStr">
        <is>
          <t>Ingénieurs de Recherche Deuxième classe échelon 10</t>
        </is>
      </c>
      <c r="B21" s="28" t="n">
        <v>686</v>
      </c>
      <c r="C21" s="28" t="n">
        <v>100</v>
      </c>
      <c r="D21" s="59">
        <f>($D$1*(B21/12)*C21)/100</f>
        <v/>
      </c>
      <c r="E21" s="59">
        <f>IF(B21&gt;=313,D21,E18)*3/100</f>
        <v/>
      </c>
      <c r="F21" s="59">
        <f>IF(B21&lt;315,1457.52*C21/100-D21,0)</f>
        <v/>
      </c>
      <c r="G21" s="59">
        <f>SUM(D21:F21)</f>
        <v/>
      </c>
      <c r="H21" s="59">
        <f>G21*0.75/100</f>
        <v/>
      </c>
      <c r="I21" s="59">
        <f>G21*0.3/100</f>
        <v/>
      </c>
      <c r="J21" s="59">
        <f>IF(G21&lt;3170*(C21/100),G21*6.85/100,3170*(C21/100)*6.85/100)</f>
        <v/>
      </c>
      <c r="K21" s="59">
        <f>(G21*0.9825)*2.4/100</f>
        <v/>
      </c>
      <c r="L21" s="59">
        <f>(G21*0.9825)*5.1/100</f>
        <v/>
      </c>
      <c r="M21" s="59">
        <f>(G21*0.9825)*0.5/100</f>
        <v/>
      </c>
      <c r="N21" s="59">
        <f>IF(G21&lt;(3170*(C21/100)),(G21*2.64/100),3170*(C21/100)*2.64/100)</f>
        <v/>
      </c>
      <c r="O21" s="59">
        <f>IF((G21&gt;(3170*C21/100)),((G21-(3170*C21/100))*(6.58/100)),0)</f>
        <v/>
      </c>
      <c r="P21" s="59">
        <f>IF(((G21-(H21+I21+J21+N21+O21))&gt;1426.13),((G21-(H21+I21+J21+N21+O21))*1/100),0)</f>
        <v/>
      </c>
      <c r="Q21" s="60">
        <f>G21-SUM(H21:P21)</f>
        <v/>
      </c>
    </row>
    <row r="22">
      <c r="A22" s="27" t="inlineStr">
        <is>
          <t>Ingénieurs de Recherche Deuxième classe échelon 11</t>
        </is>
      </c>
      <c r="B22" s="28" t="n">
        <v>713</v>
      </c>
      <c r="C22" s="28" t="n">
        <v>100</v>
      </c>
      <c r="D22" s="59">
        <f>($D$1*(B22/12)*C22)/100</f>
        <v/>
      </c>
      <c r="E22" s="59">
        <f>IF(B22&gt;=313,D22,E19)*3/100</f>
        <v/>
      </c>
      <c r="F22" s="59">
        <f>IF(B22&lt;315,1457.52*C22/100-D22,0)</f>
        <v/>
      </c>
      <c r="G22" s="59">
        <f>SUM(D22:F22)</f>
        <v/>
      </c>
      <c r="H22" s="59">
        <f>G22*0.75/100</f>
        <v/>
      </c>
      <c r="I22" s="59">
        <f>G22*0.3/100</f>
        <v/>
      </c>
      <c r="J22" s="59">
        <f>IF(G22&lt;3170*(C22/100),G22*6.85/100,3170*(C22/100)*6.85/100)</f>
        <v/>
      </c>
      <c r="K22" s="59">
        <f>(G22*0.9825)*2.4/100</f>
        <v/>
      </c>
      <c r="L22" s="59">
        <f>(G22*0.9825)*5.1/100</f>
        <v/>
      </c>
      <c r="M22" s="59">
        <f>(G22*0.9825)*0.5/100</f>
        <v/>
      </c>
      <c r="N22" s="59">
        <f>IF(G22&lt;(3170*(C22/100)),(G22*2.64/100),3170*(C22/100)*2.64/100)</f>
        <v/>
      </c>
      <c r="O22" s="59">
        <f>IF((G22&gt;(3170*C22/100)),((G22-(3170*C22/100))*(6.58/100)),0)</f>
        <v/>
      </c>
      <c r="P22" s="59">
        <f>IF(((G22-(H22+I22+J22+N22+O22))&gt;1426.13),((G22-(H22+I22+J22+N22+O22))*1/100),0)</f>
        <v/>
      </c>
      <c r="Q22" s="60">
        <f>G22-SUM(H22:P22)</f>
        <v/>
      </c>
    </row>
    <row r="23">
      <c r="A23" s="27" t="inlineStr">
        <is>
          <t>Ingénieurs d'Etudes Hors classe échelon 1</t>
        </is>
      </c>
      <c r="B23" s="28" t="n">
        <v>696</v>
      </c>
      <c r="C23" s="28" t="n">
        <v>100</v>
      </c>
      <c r="D23" s="59">
        <f>($D$1*(B23/12)*C23)/100</f>
        <v/>
      </c>
      <c r="E23" s="59">
        <f>IF(B23&gt;=313,D23,E20)*3/100</f>
        <v/>
      </c>
      <c r="F23" s="59">
        <f>IF(B23&lt;315,1457.52*C23/100-D23,0)</f>
        <v/>
      </c>
      <c r="G23" s="59">
        <f>SUM(D23:F23)</f>
        <v/>
      </c>
      <c r="H23" s="59">
        <f>G23*0.75/100</f>
        <v/>
      </c>
      <c r="I23" s="59">
        <f>G23*0.3/100</f>
        <v/>
      </c>
      <c r="J23" s="59">
        <f>IF(G23&lt;3170*(C23/100),G23*6.85/100,3170*(C23/100)*6.85/100)</f>
        <v/>
      </c>
      <c r="K23" s="59">
        <f>(G23*0.9825)*2.4/100</f>
        <v/>
      </c>
      <c r="L23" s="59">
        <f>(G23*0.9825)*5.1/100</f>
        <v/>
      </c>
      <c r="M23" s="59">
        <f>(G23*0.9825)*0.5/100</f>
        <v/>
      </c>
      <c r="N23" s="59">
        <f>IF(G23&lt;(3170*(C23/100)),(G23*2.64/100),3170*(C23/100)*2.64/100)</f>
        <v/>
      </c>
      <c r="O23" s="59">
        <f>IF((G23&gt;(3170*C23/100)),((G23-(3170*C23/100))*(6.58/100)),0)</f>
        <v/>
      </c>
      <c r="P23" s="59">
        <f>IF(((G23-(H23+I23+J23+N23+O23))&gt;1426.13),((G23-(H23+I23+J23+N23+O23))*1/100),0)</f>
        <v/>
      </c>
      <c r="Q23" s="60">
        <f>G23-SUM(H23:P23)</f>
        <v/>
      </c>
    </row>
    <row r="24">
      <c r="A24" s="27" t="inlineStr">
        <is>
          <t>Ingénieurs d'Etudes Hors classe échelon 2</t>
        </is>
      </c>
      <c r="B24" s="28" t="n">
        <v>729</v>
      </c>
      <c r="C24" s="28" t="n">
        <v>100</v>
      </c>
      <c r="D24" s="59">
        <f>($D$1*(B24/12)*C24)/100</f>
        <v/>
      </c>
      <c r="E24" s="59">
        <f>IF(B24&gt;=313,D24,E21)*3/100</f>
        <v/>
      </c>
      <c r="F24" s="59">
        <f>IF(B24&lt;315,1457.52*C24/100-D24,0)</f>
        <v/>
      </c>
      <c r="G24" s="59">
        <f>SUM(D24:F24)</f>
        <v/>
      </c>
      <c r="H24" s="59">
        <f>G24*0.75/100</f>
        <v/>
      </c>
      <c r="I24" s="59">
        <f>G24*0.3/100</f>
        <v/>
      </c>
      <c r="J24" s="59">
        <f>IF(G24&lt;3170*(C24/100),G24*6.85/100,3170*(C24/100)*6.85/100)</f>
        <v/>
      </c>
      <c r="K24" s="59">
        <f>(G24*0.9825)*2.4/100</f>
        <v/>
      </c>
      <c r="L24" s="59">
        <f>(G24*0.9825)*5.1/100</f>
        <v/>
      </c>
      <c r="M24" s="59">
        <f>(G24*0.9825)*0.5/100</f>
        <v/>
      </c>
      <c r="N24" s="59">
        <f>IF(G24&lt;(3170*(C24/100)),(G24*2.64/100),3170*(C24/100)*2.64/100)</f>
        <v/>
      </c>
      <c r="O24" s="59">
        <f>IF((G24&gt;(3170*C24/100)),((G24-(3170*C24/100))*(6.58/100)),0)</f>
        <v/>
      </c>
      <c r="P24" s="59">
        <f>IF(((G24-(H24+I24+J24+N24+O24))&gt;1426.13),((G24-(H24+I24+J24+N24+O24))*1/100),0)</f>
        <v/>
      </c>
      <c r="Q24" s="60">
        <f>G24-SUM(H24:P24)</f>
        <v/>
      </c>
    </row>
    <row r="25">
      <c r="A25" s="27" t="inlineStr">
        <is>
          <t>Ingénieurs d'Etudes Hors classe échelon 3</t>
        </is>
      </c>
      <c r="B25" s="28" t="n">
        <v>760</v>
      </c>
      <c r="C25" s="28" t="n">
        <v>100</v>
      </c>
      <c r="D25" s="59">
        <f>($D$1*(B25/12)*C25)/100</f>
        <v/>
      </c>
      <c r="E25" s="59">
        <f>IF(B25&gt;=313,D25,E22)*3/100</f>
        <v/>
      </c>
      <c r="F25" s="59">
        <f>IF(B25&lt;315,1457.52*C25/100-D25,0)</f>
        <v/>
      </c>
      <c r="G25" s="59">
        <f>SUM(D25:F25)</f>
        <v/>
      </c>
      <c r="H25" s="59">
        <f>G25*0.75/100</f>
        <v/>
      </c>
      <c r="I25" s="59">
        <f>G25*0.3/100</f>
        <v/>
      </c>
      <c r="J25" s="59">
        <f>IF(G25&lt;3170*(C25/100),G25*6.85/100,3170*(C25/100)*6.85/100)</f>
        <v/>
      </c>
      <c r="K25" s="59">
        <f>(G25*0.9825)*2.4/100</f>
        <v/>
      </c>
      <c r="L25" s="59">
        <f>(G25*0.9825)*5.1/100</f>
        <v/>
      </c>
      <c r="M25" s="59">
        <f>(G25*0.9825)*0.5/100</f>
        <v/>
      </c>
      <c r="N25" s="59">
        <f>IF(G25&lt;(3170*(C25/100)),(G25*2.64/100),3170*(C25/100)*2.64/100)</f>
        <v/>
      </c>
      <c r="O25" s="59">
        <f>IF((G25&gt;(3170*C25/100)),((G25-(3170*C25/100))*(6.58/100)),0)</f>
        <v/>
      </c>
      <c r="P25" s="59">
        <f>IF(((G25-(H25+I25+J25+N25+O25))&gt;1426.13),((G25-(H25+I25+J25+N25+O25))*1/100),0)</f>
        <v/>
      </c>
      <c r="Q25" s="60">
        <f>G25-SUM(H25:P25)</f>
        <v/>
      </c>
    </row>
    <row r="26">
      <c r="A26" s="27" t="inlineStr">
        <is>
          <t>Ingénieurs d'Etudes Hors classe échelon 4</t>
        </is>
      </c>
      <c r="B26" s="28" t="n">
        <v>783</v>
      </c>
      <c r="C26" s="28" t="n">
        <v>100</v>
      </c>
      <c r="D26" s="59">
        <f>($D$1*(B26/12)*C26)/100</f>
        <v/>
      </c>
      <c r="E26" s="59">
        <f>IF(B26&gt;=313,D26,E23)*3/100</f>
        <v/>
      </c>
      <c r="F26" s="59">
        <f>IF(B26&lt;315,1457.52*C26/100-D26,0)</f>
        <v/>
      </c>
      <c r="G26" s="59">
        <f>SUM(D26:F26)</f>
        <v/>
      </c>
      <c r="H26" s="59">
        <f>G26*0.75/100</f>
        <v/>
      </c>
      <c r="I26" s="59">
        <f>G26*0.3/100</f>
        <v/>
      </c>
      <c r="J26" s="59">
        <f>IF(G26&lt;3170*(C26/100),G26*6.85/100,3170*(C26/100)*6.85/100)</f>
        <v/>
      </c>
      <c r="K26" s="59">
        <f>(G26*0.9825)*2.4/100</f>
        <v/>
      </c>
      <c r="L26" s="59">
        <f>(G26*0.9825)*5.1/100</f>
        <v/>
      </c>
      <c r="M26" s="59">
        <f>(G26*0.9825)*0.5/100</f>
        <v/>
      </c>
      <c r="N26" s="59">
        <f>IF(G26&lt;(3170*(C26/100)),(G26*2.64/100),3170*(C26/100)*2.64/100)</f>
        <v/>
      </c>
      <c r="O26" s="59">
        <f>IF((G26&gt;(3170*C26/100)),((G26-(3170*C26/100))*(6.58/100)),0)</f>
        <v/>
      </c>
      <c r="P26" s="59">
        <f>IF(((G26-(H26+I26+J26+N26+O26))&gt;1426.13),((G26-(H26+I26+J26+N26+O26))*1/100),0)</f>
        <v/>
      </c>
      <c r="Q26" s="60">
        <f>G26-SUM(H26:P26)</f>
        <v/>
      </c>
    </row>
    <row r="27">
      <c r="A27" s="27" t="inlineStr">
        <is>
          <t>Ingénieurs d'Etudes Première classe échelon 1</t>
        </is>
      </c>
      <c r="B27" s="28" t="n">
        <v>555</v>
      </c>
      <c r="C27" s="28" t="n">
        <v>100</v>
      </c>
      <c r="D27" s="59">
        <f>($D$1*(B27/12)*C27)/100</f>
        <v/>
      </c>
      <c r="E27" s="59">
        <f>IF(B27&gt;=313,D27,E24)*3/100</f>
        <v/>
      </c>
      <c r="F27" s="59">
        <f>IF(B27&lt;315,1457.52*C27/100-D27,0)</f>
        <v/>
      </c>
      <c r="G27" s="59">
        <f>SUM(D27:F27)</f>
        <v/>
      </c>
      <c r="H27" s="59">
        <f>G27*0.75/100</f>
        <v/>
      </c>
      <c r="I27" s="59">
        <f>G27*0.3/100</f>
        <v/>
      </c>
      <c r="J27" s="59">
        <f>IF(G27&lt;3170*(C27/100),G27*6.85/100,3170*(C27/100)*6.85/100)</f>
        <v/>
      </c>
      <c r="K27" s="59">
        <f>(G27*0.9825)*2.4/100</f>
        <v/>
      </c>
      <c r="L27" s="59">
        <f>(G27*0.9825)*5.1/100</f>
        <v/>
      </c>
      <c r="M27" s="59">
        <f>(G27*0.9825)*0.5/100</f>
        <v/>
      </c>
      <c r="N27" s="59">
        <f>IF(G27&lt;(3170*(C27/100)),(G27*2.64/100),3170*(C27/100)*2.64/100)</f>
        <v/>
      </c>
      <c r="O27" s="59">
        <f>IF((G27&gt;(3170*C27/100)),((G27-(3170*C27/100))*(6.58/100)),0)</f>
        <v/>
      </c>
      <c r="P27" s="59">
        <f>IF(((G27-(H27+I27+J27+N27+O27))&gt;1426.13),((G27-(H27+I27+J27+N27+O27))*1/100),0)</f>
        <v/>
      </c>
      <c r="Q27" s="60">
        <f>G27-SUM(H27:P27)</f>
        <v/>
      </c>
    </row>
    <row r="28">
      <c r="A28" s="27" t="inlineStr">
        <is>
          <t>Ingénieurs d'Etudes Première classe échelon 2</t>
        </is>
      </c>
      <c r="B28" s="28" t="n">
        <v>582</v>
      </c>
      <c r="C28" s="28" t="n">
        <v>100</v>
      </c>
      <c r="D28" s="59">
        <f>($D$1*(B28/12)*C28)/100</f>
        <v/>
      </c>
      <c r="E28" s="59">
        <f>IF(B28&gt;=313,D28,E25)*3/100</f>
        <v/>
      </c>
      <c r="F28" s="59">
        <f>IF(B28&lt;315,1457.52*C28/100-D28,0)</f>
        <v/>
      </c>
      <c r="G28" s="59">
        <f>SUM(D28:F28)</f>
        <v/>
      </c>
      <c r="H28" s="59">
        <f>G28*0.75/100</f>
        <v/>
      </c>
      <c r="I28" s="59">
        <f>G28*0.3/100</f>
        <v/>
      </c>
      <c r="J28" s="59">
        <f>IF(G28&lt;3170*(C28/100),G28*6.85/100,3170*(C28/100)*6.85/100)</f>
        <v/>
      </c>
      <c r="K28" s="59">
        <f>(G28*0.9825)*2.4/100</f>
        <v/>
      </c>
      <c r="L28" s="59">
        <f>(G28*0.9825)*5.1/100</f>
        <v/>
      </c>
      <c r="M28" s="59">
        <f>(G28*0.9825)*0.5/100</f>
        <v/>
      </c>
      <c r="N28" s="59">
        <f>IF(G28&lt;(3170*(C28/100)),(G28*2.64/100),3170*(C28/100)*2.64/100)</f>
        <v/>
      </c>
      <c r="O28" s="59">
        <f>IF((G28&gt;(3170*C28/100)),((G28-(3170*C28/100))*(6.58/100)),0)</f>
        <v/>
      </c>
      <c r="P28" s="59">
        <f>IF(((G28-(H28+I28+J28+N28+O28))&gt;1426.13),((G28-(H28+I28+J28+N28+O28))*1/100),0)</f>
        <v/>
      </c>
      <c r="Q28" s="60">
        <f>G28-SUM(H28:P28)</f>
        <v/>
      </c>
    </row>
    <row r="29">
      <c r="A29" s="27" t="inlineStr">
        <is>
          <t>Ingénieurs d'Etudes Première classe échelon 3</t>
        </is>
      </c>
      <c r="B29" s="28" t="n">
        <v>612</v>
      </c>
      <c r="C29" s="28" t="n">
        <v>100</v>
      </c>
      <c r="D29" s="59">
        <f>($D$1*(B29/12)*C29)/100</f>
        <v/>
      </c>
      <c r="E29" s="59">
        <f>IF(B29&gt;=313,D29,E26)*3/100</f>
        <v/>
      </c>
      <c r="F29" s="59">
        <f>IF(B29&lt;315,1457.52*C29/100-D29,0)</f>
        <v/>
      </c>
      <c r="G29" s="59">
        <f>SUM(D29:F29)</f>
        <v/>
      </c>
      <c r="H29" s="59">
        <f>G29*0.75/100</f>
        <v/>
      </c>
      <c r="I29" s="59">
        <f>G29*0.3/100</f>
        <v/>
      </c>
      <c r="J29" s="59">
        <f>IF(G29&lt;3170*(C29/100),G29*6.85/100,3170*(C29/100)*6.85/100)</f>
        <v/>
      </c>
      <c r="K29" s="59">
        <f>(G29*0.9825)*2.4/100</f>
        <v/>
      </c>
      <c r="L29" s="59">
        <f>(G29*0.9825)*5.1/100</f>
        <v/>
      </c>
      <c r="M29" s="59">
        <f>(G29*0.9825)*0.5/100</f>
        <v/>
      </c>
      <c r="N29" s="59">
        <f>IF(G29&lt;(3170*(C29/100)),(G29*2.64/100),3170*(C29/100)*2.64/100)</f>
        <v/>
      </c>
      <c r="O29" s="59">
        <f>IF((G29&gt;(3170*C29/100)),((G29-(3170*C29/100))*(6.58/100)),0)</f>
        <v/>
      </c>
      <c r="P29" s="59">
        <f>IF(((G29-(H29+I29+J29+N29+O29))&gt;1426.13),((G29-(H29+I29+J29+N29+O29))*1/100),0)</f>
        <v/>
      </c>
      <c r="Q29" s="60">
        <f>G29-SUM(H29:P29)</f>
        <v/>
      </c>
    </row>
    <row r="30">
      <c r="A30" s="27" t="inlineStr">
        <is>
          <t>Ingénieurs d'Etudes Première classe échelon 4</t>
        </is>
      </c>
      <c r="B30" s="28" t="n">
        <v>642</v>
      </c>
      <c r="C30" s="28" t="n">
        <v>100</v>
      </c>
      <c r="D30" s="59">
        <f>($D$1*(B30/12)*C30)/100</f>
        <v/>
      </c>
      <c r="E30" s="59">
        <f>IF(B30&gt;=313,D30,E27)*3/100</f>
        <v/>
      </c>
      <c r="F30" s="59">
        <f>IF(B30&lt;315,1457.52*C30/100-D30,0)</f>
        <v/>
      </c>
      <c r="G30" s="59">
        <f>SUM(D30:F30)</f>
        <v/>
      </c>
      <c r="H30" s="59">
        <f>G30*0.75/100</f>
        <v/>
      </c>
      <c r="I30" s="59">
        <f>G30*0.3/100</f>
        <v/>
      </c>
      <c r="J30" s="59">
        <f>IF(G30&lt;3170*(C30/100),G30*6.85/100,3170*(C30/100)*6.85/100)</f>
        <v/>
      </c>
      <c r="K30" s="59">
        <f>(G30*0.9825)*2.4/100</f>
        <v/>
      </c>
      <c r="L30" s="59">
        <f>(G30*0.9825)*5.1/100</f>
        <v/>
      </c>
      <c r="M30" s="59">
        <f>(G30*0.9825)*0.5/100</f>
        <v/>
      </c>
      <c r="N30" s="59">
        <f>IF(G30&lt;(3170*(C30/100)),(G30*2.64/100),3170*(C30/100)*2.64/100)</f>
        <v/>
      </c>
      <c r="O30" s="59">
        <f>IF((G30&gt;(3170*C30/100)),((G30-(3170*C30/100))*(6.58/100)),0)</f>
        <v/>
      </c>
      <c r="P30" s="59">
        <f>IF(((G30-(H30+I30+J30+N30+O30))&gt;1426.13),((G30-(H30+I30+J30+N30+O30))*1/100),0)</f>
        <v/>
      </c>
      <c r="Q30" s="60">
        <f>G30-SUM(H30:P30)</f>
        <v/>
      </c>
    </row>
    <row r="31">
      <c r="A31" s="27" t="inlineStr">
        <is>
          <t>Ingénieurs d'Etudes Première classe échelon 5</t>
        </is>
      </c>
      <c r="B31" s="28" t="n">
        <v>673</v>
      </c>
      <c r="C31" s="28" t="n">
        <v>100</v>
      </c>
      <c r="D31" s="59">
        <f>($D$1*(B31/12)*C31)/100</f>
        <v/>
      </c>
      <c r="E31" s="59">
        <f>IF(B31&gt;=313,D31,E28)*3/100</f>
        <v/>
      </c>
      <c r="F31" s="59">
        <f>IF(B31&lt;315,1457.52*C31/100-D31,0)</f>
        <v/>
      </c>
      <c r="G31" s="59">
        <f>SUM(D31:F31)</f>
        <v/>
      </c>
      <c r="H31" s="59">
        <f>G31*0.75/100</f>
        <v/>
      </c>
      <c r="I31" s="59">
        <f>G31*0.3/100</f>
        <v/>
      </c>
      <c r="J31" s="59">
        <f>IF(G31&lt;3170*(C31/100),G31*6.85/100,3170*(C31/100)*6.85/100)</f>
        <v/>
      </c>
      <c r="K31" s="59">
        <f>(G31*0.9825)*2.4/100</f>
        <v/>
      </c>
      <c r="L31" s="59">
        <f>(G31*0.9825)*5.1/100</f>
        <v/>
      </c>
      <c r="M31" s="59">
        <f>(G31*0.9825)*0.5/100</f>
        <v/>
      </c>
      <c r="N31" s="59">
        <f>IF(G31&lt;(3170*(C31/100)),(G31*2.64/100),3170*(C31/100)*2.64/100)</f>
        <v/>
      </c>
      <c r="O31" s="59">
        <f>IF((G31&gt;(3170*C31/100)),((G31-(3170*C31/100))*(6.58/100)),0)</f>
        <v/>
      </c>
      <c r="P31" s="59">
        <f>IF(((G31-(H31+I31+J31+N31+O31))&gt;1426.13),((G31-(H31+I31+J31+N31+O31))*1/100),0)</f>
        <v/>
      </c>
      <c r="Q31" s="60">
        <f>G31-SUM(H31:P31)</f>
        <v/>
      </c>
    </row>
    <row r="32">
      <c r="A32" s="27" t="inlineStr">
        <is>
          <t>Ingénieurs d'Etudes Deuxième classe échelon 1</t>
        </is>
      </c>
      <c r="B32" s="28" t="n">
        <v>370</v>
      </c>
      <c r="C32" s="28" t="n">
        <v>100</v>
      </c>
      <c r="D32" s="59">
        <f>($D$1*(B32/12)*C32)/100</f>
        <v/>
      </c>
      <c r="E32" s="59">
        <f>IF(B32&gt;=313,D32,E29)*3/100</f>
        <v/>
      </c>
      <c r="F32" s="59">
        <f>IF(B32&lt;315,1457.52*C32/100-D32,0)</f>
        <v/>
      </c>
      <c r="G32" s="59">
        <f>SUM(D32:F32)</f>
        <v/>
      </c>
      <c r="H32" s="59">
        <f>G32*0.75/100</f>
        <v/>
      </c>
      <c r="I32" s="59">
        <f>G32*0.3/100</f>
        <v/>
      </c>
      <c r="J32" s="59">
        <f>IF(G32&lt;3170*(C32/100),G32*6.85/100,3170*(C32/100)*6.85/100)</f>
        <v/>
      </c>
      <c r="K32" s="59">
        <f>(G32*0.9825)*2.4/100</f>
        <v/>
      </c>
      <c r="L32" s="59">
        <f>(G32*0.9825)*5.1/100</f>
        <v/>
      </c>
      <c r="M32" s="59">
        <f>(G32*0.9825)*0.5/100</f>
        <v/>
      </c>
      <c r="N32" s="59">
        <f>IF(G32&lt;(3170*(C32/100)),(G32*2.64/100),3170*(C32/100)*2.64/100)</f>
        <v/>
      </c>
      <c r="O32" s="59">
        <f>IF((G32&gt;(3170*C32/100)),((G32-(3170*C32/100))*(6.58/100)),0)</f>
        <v/>
      </c>
      <c r="P32" s="59">
        <f>IF(((G32-(H32+I32+J32+N32+O32))&gt;1426.13),((G32-(H32+I32+J32+N32+O32))*1/100),0)</f>
        <v/>
      </c>
      <c r="Q32" s="60">
        <f>G32-SUM(H32:P32)</f>
        <v/>
      </c>
    </row>
    <row r="33">
      <c r="A33" s="27" t="inlineStr">
        <is>
          <t>Ingénieurs d'Etudes Deuxième classe échelon 2</t>
        </is>
      </c>
      <c r="B33" s="28" t="n">
        <v>386</v>
      </c>
      <c r="C33" s="28" t="n">
        <v>100</v>
      </c>
      <c r="D33" s="59">
        <f>($D$1*(B33/12)*C33)/100</f>
        <v/>
      </c>
      <c r="E33" s="59">
        <f>IF(B33&gt;=313,D33,E30)*3/100</f>
        <v/>
      </c>
      <c r="F33" s="59">
        <f>IF(B33&lt;315,1457.52*C33/100-D33,0)</f>
        <v/>
      </c>
      <c r="G33" s="59">
        <f>SUM(D33:F33)</f>
        <v/>
      </c>
      <c r="H33" s="59">
        <f>G33*0.75/100</f>
        <v/>
      </c>
      <c r="I33" s="59">
        <f>G33*0.3/100</f>
        <v/>
      </c>
      <c r="J33" s="59">
        <f>IF(G33&lt;3170*(C33/100),G33*6.85/100,3170*(C33/100)*6.85/100)</f>
        <v/>
      </c>
      <c r="K33" s="59">
        <f>(G33*0.9825)*2.4/100</f>
        <v/>
      </c>
      <c r="L33" s="59">
        <f>(G33*0.9825)*5.1/100</f>
        <v/>
      </c>
      <c r="M33" s="59">
        <f>(G33*0.9825)*0.5/100</f>
        <v/>
      </c>
      <c r="N33" s="59">
        <f>IF(G33&lt;(3170*(C33/100)),(G33*2.64/100),3170*(C33/100)*2.64/100)</f>
        <v/>
      </c>
      <c r="O33" s="59">
        <f>IF((G33&gt;(3170*C33/100)),((G33-(3170*C33/100))*(6.58/100)),0)</f>
        <v/>
      </c>
      <c r="P33" s="59">
        <f>IF(((G33-(H33+I33+J33+N33+O33))&gt;1426.13),((G33-(H33+I33+J33+N33+O33))*1/100),0)</f>
        <v/>
      </c>
      <c r="Q33" s="60">
        <f>G33-SUM(H33:P33)</f>
        <v/>
      </c>
    </row>
    <row r="34">
      <c r="A34" s="27" t="inlineStr">
        <is>
          <t>Ingénieurs d'Etudes Deuxième classe échelon 3</t>
        </is>
      </c>
      <c r="B34" s="28" t="n">
        <v>405</v>
      </c>
      <c r="C34" s="28" t="n">
        <v>100</v>
      </c>
      <c r="D34" s="59">
        <f>($D$1*(B34/12)*C34)/100</f>
        <v/>
      </c>
      <c r="E34" s="59">
        <f>IF(B34&gt;=313,D34,E31)*3/100</f>
        <v/>
      </c>
      <c r="F34" s="59">
        <f>IF(B34&lt;315,1457.52*C34/100-D34,0)</f>
        <v/>
      </c>
      <c r="G34" s="59">
        <f>SUM(D34:F34)</f>
        <v/>
      </c>
      <c r="H34" s="59">
        <f>G34*0.75/100</f>
        <v/>
      </c>
      <c r="I34" s="59">
        <f>G34*0.3/100</f>
        <v/>
      </c>
      <c r="J34" s="59">
        <f>IF(G34&lt;3170*(C34/100),G34*6.85/100,3170*(C34/100)*6.85/100)</f>
        <v/>
      </c>
      <c r="K34" s="59">
        <f>(G34*0.9825)*2.4/100</f>
        <v/>
      </c>
      <c r="L34" s="59">
        <f>(G34*0.9825)*5.1/100</f>
        <v/>
      </c>
      <c r="M34" s="59">
        <f>(G34*0.9825)*0.5/100</f>
        <v/>
      </c>
      <c r="N34" s="59">
        <f>IF(G34&lt;(3170*(C34/100)),(G34*2.64/100),3170*(C34/100)*2.64/100)</f>
        <v/>
      </c>
      <c r="O34" s="59">
        <f>IF((G34&gt;(3170*C34/100)),((G34-(3170*C34/100))*(6.58/100)),0)</f>
        <v/>
      </c>
      <c r="P34" s="59">
        <f>IF(((G34-(H34+I34+J34+N34+O34))&gt;1426.13),((G34-(H34+I34+J34+N34+O34))*1/100),0)</f>
        <v/>
      </c>
      <c r="Q34" s="60">
        <f>G34-SUM(H34:P34)</f>
        <v/>
      </c>
    </row>
    <row r="35">
      <c r="A35" s="27" t="inlineStr">
        <is>
          <t>Ingénieurs d'Etudes Deuxième classe échelon 4</t>
        </is>
      </c>
      <c r="B35" s="28" t="n">
        <v>426</v>
      </c>
      <c r="C35" s="28" t="n">
        <v>100</v>
      </c>
      <c r="D35" s="59">
        <f>($D$1*(B35/12)*C35)/100</f>
        <v/>
      </c>
      <c r="E35" s="59">
        <f>IF(B35&gt;=313,D35,E32)*3/100</f>
        <v/>
      </c>
      <c r="F35" s="59">
        <f>IF(B35&lt;315,1457.52*C35/100-D35,0)</f>
        <v/>
      </c>
      <c r="G35" s="59">
        <f>SUM(D35:F35)</f>
        <v/>
      </c>
      <c r="H35" s="59">
        <f>G35*0.75/100</f>
        <v/>
      </c>
      <c r="I35" s="59">
        <f>G35*0.3/100</f>
        <v/>
      </c>
      <c r="J35" s="59">
        <f>IF(G35&lt;3170*(C35/100),G35*6.85/100,3170*(C35/100)*6.85/100)</f>
        <v/>
      </c>
      <c r="K35" s="59">
        <f>(G35*0.9825)*2.4/100</f>
        <v/>
      </c>
      <c r="L35" s="59">
        <f>(G35*0.9825)*5.1/100</f>
        <v/>
      </c>
      <c r="M35" s="59">
        <f>(G35*0.9825)*0.5/100</f>
        <v/>
      </c>
      <c r="N35" s="59">
        <f>IF(G35&lt;(3170*(C35/100)),(G35*2.64/100),3170*(C35/100)*2.64/100)</f>
        <v/>
      </c>
      <c r="O35" s="59">
        <f>IF((G35&gt;(3170*C35/100)),((G35-(3170*C35/100))*(6.58/100)),0)</f>
        <v/>
      </c>
      <c r="P35" s="59">
        <f>IF(((G35-(H35+I35+J35+N35+O35))&gt;1426.13),((G35-(H35+I35+J35+N35+O35))*1/100),0)</f>
        <v/>
      </c>
      <c r="Q35" s="60">
        <f>G35-SUM(H35:P35)</f>
        <v/>
      </c>
    </row>
    <row r="36">
      <c r="A36" s="27" t="inlineStr">
        <is>
          <t>Ingénieurs d'Etudes Deuxième classe échelon 5</t>
        </is>
      </c>
      <c r="B36" s="28" t="n">
        <v>448</v>
      </c>
      <c r="C36" s="28" t="n">
        <v>100</v>
      </c>
      <c r="D36" s="59">
        <f>($D$1*(B36/12)*C36)/100</f>
        <v/>
      </c>
      <c r="E36" s="59">
        <f>IF(B36&gt;=313,D36,E33)*3/100</f>
        <v/>
      </c>
      <c r="F36" s="59">
        <f>IF(B36&lt;315,1457.52*C36/100-D36,0)</f>
        <v/>
      </c>
      <c r="G36" s="59">
        <f>SUM(D36:F36)</f>
        <v/>
      </c>
      <c r="H36" s="59">
        <f>G36*0.75/100</f>
        <v/>
      </c>
      <c r="I36" s="59">
        <f>G36*0.3/100</f>
        <v/>
      </c>
      <c r="J36" s="59">
        <f>IF(G36&lt;3170*(C36/100),G36*6.85/100,3170*(C36/100)*6.85/100)</f>
        <v/>
      </c>
      <c r="K36" s="59">
        <f>(G36*0.9825)*2.4/100</f>
        <v/>
      </c>
      <c r="L36" s="59">
        <f>(G36*0.9825)*5.1/100</f>
        <v/>
      </c>
      <c r="M36" s="59">
        <f>(G36*0.9825)*0.5/100</f>
        <v/>
      </c>
      <c r="N36" s="59">
        <f>IF(G36&lt;(3170*(C36/100)),(G36*2.64/100),3170*(C36/100)*2.64/100)</f>
        <v/>
      </c>
      <c r="O36" s="59">
        <f>IF((G36&gt;(3170*C36/100)),((G36-(3170*C36/100))*(6.58/100)),0)</f>
        <v/>
      </c>
      <c r="P36" s="59">
        <f>IF(((G36-(H36+I36+J36+N36+O36))&gt;1426.13),((G36-(H36+I36+J36+N36+O36))*1/100),0)</f>
        <v/>
      </c>
      <c r="Q36" s="60">
        <f>G36-SUM(H36:P36)</f>
        <v/>
      </c>
    </row>
    <row r="37">
      <c r="A37" s="27" t="inlineStr">
        <is>
          <t>Ingénieurs d'Etudes Deuxième classe échelon 6</t>
        </is>
      </c>
      <c r="B37" s="28" t="n">
        <v>467</v>
      </c>
      <c r="C37" s="28" t="n">
        <v>100</v>
      </c>
      <c r="D37" s="59">
        <f>($D$1*(B37/12)*C37)/100</f>
        <v/>
      </c>
      <c r="E37" s="59">
        <f>IF(B37&gt;=313,D37,E34)*3/100</f>
        <v/>
      </c>
      <c r="F37" s="59">
        <f>IF(B37&lt;315,1457.52*C37/100-D37,0)</f>
        <v/>
      </c>
      <c r="G37" s="59">
        <f>SUM(D37:F37)</f>
        <v/>
      </c>
      <c r="H37" s="59">
        <f>G37*0.75/100</f>
        <v/>
      </c>
      <c r="I37" s="59">
        <f>G37*0.3/100</f>
        <v/>
      </c>
      <c r="J37" s="59">
        <f>IF(G37&lt;3170*(C37/100),G37*6.85/100,3170*(C37/100)*6.85/100)</f>
        <v/>
      </c>
      <c r="K37" s="59">
        <f>(G37*0.9825)*2.4/100</f>
        <v/>
      </c>
      <c r="L37" s="59">
        <f>(G37*0.9825)*5.1/100</f>
        <v/>
      </c>
      <c r="M37" s="59">
        <f>(G37*0.9825)*0.5/100</f>
        <v/>
      </c>
      <c r="N37" s="59">
        <f>IF(G37&lt;(3170*(C37/100)),(G37*2.64/100),3170*(C37/100)*2.64/100)</f>
        <v/>
      </c>
      <c r="O37" s="59">
        <f>IF((G37&gt;(3170*C37/100)),((G37-(3170*C37/100))*(6.58/100)),0)</f>
        <v/>
      </c>
      <c r="P37" s="59">
        <f>IF(((G37-(H37+I37+J37+N37+O37))&gt;1426.13),((G37-(H37+I37+J37+N37+O37))*1/100),0)</f>
        <v/>
      </c>
      <c r="Q37" s="60">
        <f>G37-SUM(H37:P37)</f>
        <v/>
      </c>
    </row>
    <row r="38">
      <c r="A38" s="27" t="inlineStr">
        <is>
          <t>Ingénieurs d'Etudes Deuxième classe échelon 7</t>
        </is>
      </c>
      <c r="B38" s="28" t="n">
        <v>492</v>
      </c>
      <c r="C38" s="28" t="n">
        <v>100</v>
      </c>
      <c r="D38" s="59">
        <f>($D$1*(B38/12)*C38)/100</f>
        <v/>
      </c>
      <c r="E38" s="59">
        <f>IF(B38&gt;=313,D38,E35)*3/100</f>
        <v/>
      </c>
      <c r="F38" s="59">
        <f>IF(B38&lt;315,1457.52*C38/100-D38,0)</f>
        <v/>
      </c>
      <c r="G38" s="59">
        <f>SUM(D38:F38)</f>
        <v/>
      </c>
      <c r="H38" s="59">
        <f>G38*0.75/100</f>
        <v/>
      </c>
      <c r="I38" s="59">
        <f>G38*0.3/100</f>
        <v/>
      </c>
      <c r="J38" s="59">
        <f>IF(G38&lt;3170*(C38/100),G38*6.85/100,3170*(C38/100)*6.85/100)</f>
        <v/>
      </c>
      <c r="K38" s="59">
        <f>(G38*0.9825)*2.4/100</f>
        <v/>
      </c>
      <c r="L38" s="59">
        <f>(G38*0.9825)*5.1/100</f>
        <v/>
      </c>
      <c r="M38" s="59">
        <f>(G38*0.9825)*0.5/100</f>
        <v/>
      </c>
      <c r="N38" s="59">
        <f>IF(G38&lt;(3170*(C38/100)),(G38*2.64/100),3170*(C38/100)*2.64/100)</f>
        <v/>
      </c>
      <c r="O38" s="59">
        <f>IF((G38&gt;(3170*C38/100)),((G38-(3170*C38/100))*(6.58/100)),0)</f>
        <v/>
      </c>
      <c r="P38" s="59">
        <f>IF(((G38-(H38+I38+J38+N38+O38))&gt;1426.13),((G38-(H38+I38+J38+N38+O38))*1/100),0)</f>
        <v/>
      </c>
      <c r="Q38" s="60">
        <f>G38-SUM(H38:P38)</f>
        <v/>
      </c>
    </row>
    <row r="39">
      <c r="A39" s="27" t="inlineStr">
        <is>
          <t>Ingénieurs d'Etudes Deuxième classe échelon 8</t>
        </is>
      </c>
      <c r="B39" s="28" t="n">
        <v>510</v>
      </c>
      <c r="C39" s="28" t="n">
        <v>100</v>
      </c>
      <c r="D39" s="59">
        <f>($D$1*(B39/12)*C39)/100</f>
        <v/>
      </c>
      <c r="E39" s="59">
        <f>IF(B39&gt;=313,D39,E36)*3/100</f>
        <v/>
      </c>
      <c r="F39" s="59">
        <f>IF(B39&lt;315,1457.52*C39/100-D39,0)</f>
        <v/>
      </c>
      <c r="G39" s="59">
        <f>SUM(D39:F39)</f>
        <v/>
      </c>
      <c r="H39" s="59">
        <f>G39*0.75/100</f>
        <v/>
      </c>
      <c r="I39" s="59">
        <f>G39*0.3/100</f>
        <v/>
      </c>
      <c r="J39" s="59">
        <f>IF(G39&lt;3170*(C39/100),G39*6.85/100,3170*(C39/100)*6.85/100)</f>
        <v/>
      </c>
      <c r="K39" s="59">
        <f>(G39*0.9825)*2.4/100</f>
        <v/>
      </c>
      <c r="L39" s="59">
        <f>(G39*0.9825)*5.1/100</f>
        <v/>
      </c>
      <c r="M39" s="59">
        <f>(G39*0.9825)*0.5/100</f>
        <v/>
      </c>
      <c r="N39" s="59">
        <f>IF(G39&lt;(3170*(C39/100)),(G39*2.64/100),3170*(C39/100)*2.64/100)</f>
        <v/>
      </c>
      <c r="O39" s="59">
        <f>IF((G39&gt;(3170*C39/100)),((G39-(3170*C39/100))*(6.58/100)),0)</f>
        <v/>
      </c>
      <c r="P39" s="59">
        <f>IF(((G39-(H39+I39+J39+N39+O39))&gt;1426.13),((G39-(H39+I39+J39+N39+O39))*1/100),0)</f>
        <v/>
      </c>
      <c r="Q39" s="60">
        <f>G39-SUM(H39:P39)</f>
        <v/>
      </c>
    </row>
    <row r="40">
      <c r="A40" s="27" t="inlineStr">
        <is>
          <t>Ingénieurs d'Etudes Deuxième classe échelon 9</t>
        </is>
      </c>
      <c r="B40" s="28" t="n">
        <v>536</v>
      </c>
      <c r="C40" s="28" t="n">
        <v>100</v>
      </c>
      <c r="D40" s="59">
        <f>($D$1*(B40/12)*C40)/100</f>
        <v/>
      </c>
      <c r="E40" s="59">
        <f>IF(B40&gt;=313,D40,E37)*3/100</f>
        <v/>
      </c>
      <c r="F40" s="59">
        <f>IF(B40&lt;315,1457.52*C40/100-D40,0)</f>
        <v/>
      </c>
      <c r="G40" s="59">
        <f>SUM(D40:F40)</f>
        <v/>
      </c>
      <c r="H40" s="59">
        <f>G40*0.75/100</f>
        <v/>
      </c>
      <c r="I40" s="59">
        <f>G40*0.3/100</f>
        <v/>
      </c>
      <c r="J40" s="59">
        <f>IF(G40&lt;3170*(C40/100),G40*6.85/100,3170*(C40/100)*6.85/100)</f>
        <v/>
      </c>
      <c r="K40" s="59">
        <f>(G40*0.9825)*2.4/100</f>
        <v/>
      </c>
      <c r="L40" s="59">
        <f>(G40*0.9825)*5.1/100</f>
        <v/>
      </c>
      <c r="M40" s="59">
        <f>(G40*0.9825)*0.5/100</f>
        <v/>
      </c>
      <c r="N40" s="59">
        <f>IF(G40&lt;(3170*(C40/100)),(G40*2.64/100),3170*(C40/100)*2.64/100)</f>
        <v/>
      </c>
      <c r="O40" s="59">
        <f>IF((G40&gt;(3170*C40/100)),((G40-(3170*C40/100))*(6.58/100)),0)</f>
        <v/>
      </c>
      <c r="P40" s="59">
        <f>IF(((G40-(H40+I40+J40+N40+O40))&gt;1426.13),((G40-(H40+I40+J40+N40+O40))*1/100),0)</f>
        <v/>
      </c>
      <c r="Q40" s="60">
        <f>G40-SUM(H40:P40)</f>
        <v/>
      </c>
    </row>
    <row r="41">
      <c r="A41" s="27" t="inlineStr">
        <is>
          <t>Ingénieurs d'Etudes Deuxième classe échelon 10</t>
        </is>
      </c>
      <c r="B41" s="28" t="n">
        <v>561</v>
      </c>
      <c r="C41" s="28" t="n">
        <v>100</v>
      </c>
      <c r="D41" s="59">
        <f>($D$1*(B41/12)*C41)/100</f>
        <v/>
      </c>
      <c r="E41" s="59">
        <f>IF(B41&gt;=313,D41,E38)*3/100</f>
        <v/>
      </c>
      <c r="F41" s="59">
        <f>IF(B41&lt;315,1457.52*C41/100-D41,0)</f>
        <v/>
      </c>
      <c r="G41" s="59">
        <f>SUM(D41:F41)</f>
        <v/>
      </c>
      <c r="H41" s="59">
        <f>G41*0.75/100</f>
        <v/>
      </c>
      <c r="I41" s="59">
        <f>G41*0.3/100</f>
        <v/>
      </c>
      <c r="J41" s="59">
        <f>IF(G41&lt;3170*(C41/100),G41*6.85/100,3170*(C41/100)*6.85/100)</f>
        <v/>
      </c>
      <c r="K41" s="59">
        <f>(G41*0.9825)*2.4/100</f>
        <v/>
      </c>
      <c r="L41" s="59">
        <f>(G41*0.9825)*5.1/100</f>
        <v/>
      </c>
      <c r="M41" s="59">
        <f>(G41*0.9825)*0.5/100</f>
        <v/>
      </c>
      <c r="N41" s="59">
        <f>IF(G41&lt;(3170*(C41/100)),(G41*2.64/100),3170*(C41/100)*2.64/100)</f>
        <v/>
      </c>
      <c r="O41" s="59">
        <f>IF((G41&gt;(3170*C41/100)),((G41-(3170*C41/100))*(6.58/100)),0)</f>
        <v/>
      </c>
      <c r="P41" s="59">
        <f>IF(((G41-(H41+I41+J41+N41+O41))&gt;1426.13),((G41-(H41+I41+J41+N41+O41))*1/100),0)</f>
        <v/>
      </c>
      <c r="Q41" s="60">
        <f>G41-SUM(H41:P41)</f>
        <v/>
      </c>
    </row>
    <row r="42">
      <c r="A42" s="27" t="inlineStr">
        <is>
          <t>Ingénieurs d'Etudes Deuxième classe échelon 11</t>
        </is>
      </c>
      <c r="B42" s="28" t="n">
        <v>574</v>
      </c>
      <c r="C42" s="28" t="n">
        <v>100</v>
      </c>
      <c r="D42" s="59">
        <f>($D$1*(B42/12)*C42)/100</f>
        <v/>
      </c>
      <c r="E42" s="59">
        <f>IF(B42&gt;=313,D42,E39)*3/100</f>
        <v/>
      </c>
      <c r="F42" s="59">
        <f>IF(B42&lt;315,1457.52*C42/100-D42,0)</f>
        <v/>
      </c>
      <c r="G42" s="59">
        <f>SUM(D42:F42)</f>
        <v/>
      </c>
      <c r="H42" s="59">
        <f>G42*0.75/100</f>
        <v/>
      </c>
      <c r="I42" s="59">
        <f>G42*0.3/100</f>
        <v/>
      </c>
      <c r="J42" s="59">
        <f>IF(G42&lt;3170*(C42/100),G42*6.85/100,3170*(C42/100)*6.85/100)</f>
        <v/>
      </c>
      <c r="K42" s="59">
        <f>(G42*0.9825)*2.4/100</f>
        <v/>
      </c>
      <c r="L42" s="59">
        <f>(G42*0.9825)*5.1/100</f>
        <v/>
      </c>
      <c r="M42" s="59">
        <f>(G42*0.9825)*0.5/100</f>
        <v/>
      </c>
      <c r="N42" s="59">
        <f>IF(G42&lt;(3170*(C42/100)),(G42*2.64/100),3170*(C42/100)*2.64/100)</f>
        <v/>
      </c>
      <c r="O42" s="59">
        <f>IF((G42&gt;(3170*C42/100)),((G42-(3170*C42/100))*(6.58/100)),0)</f>
        <v/>
      </c>
      <c r="P42" s="59">
        <f>IF(((G42-(H42+I42+J42+N42+O42))&gt;1426.13),((G42-(H42+I42+J42+N42+O42))*1/100),0)</f>
        <v/>
      </c>
      <c r="Q42" s="60">
        <f>G42-SUM(H42:P42)</f>
        <v/>
      </c>
    </row>
    <row r="43">
      <c r="A43" s="27" t="inlineStr">
        <is>
          <t>Ingénieurs d'Etudes Deuxième classe échelon 12</t>
        </is>
      </c>
      <c r="B43" s="28" t="n">
        <v>597</v>
      </c>
      <c r="C43" s="28" t="n">
        <v>100</v>
      </c>
      <c r="D43" s="59">
        <f>($D$1*(B43/12)*C43)/100</f>
        <v/>
      </c>
      <c r="E43" s="59">
        <f>IF(B43&gt;=313,D43,E40)*3/100</f>
        <v/>
      </c>
      <c r="F43" s="59">
        <f>IF(B43&lt;315,1457.52*C43/100-D43,0)</f>
        <v/>
      </c>
      <c r="G43" s="59">
        <f>SUM(D43:F43)</f>
        <v/>
      </c>
      <c r="H43" s="59">
        <f>G43*0.75/100</f>
        <v/>
      </c>
      <c r="I43" s="59">
        <f>G43*0.3/100</f>
        <v/>
      </c>
      <c r="J43" s="59">
        <f>IF(G43&lt;3170*(C43/100),G43*6.85/100,3170*(C43/100)*6.85/100)</f>
        <v/>
      </c>
      <c r="K43" s="59">
        <f>(G43*0.9825)*2.4/100</f>
        <v/>
      </c>
      <c r="L43" s="59">
        <f>(G43*0.9825)*5.1/100</f>
        <v/>
      </c>
      <c r="M43" s="59">
        <f>(G43*0.9825)*0.5/100</f>
        <v/>
      </c>
      <c r="N43" s="59">
        <f>IF(G43&lt;(3170*(C43/100)),(G43*2.64/100),3170*(C43/100)*2.64/100)</f>
        <v/>
      </c>
      <c r="O43" s="59">
        <f>IF((G43&gt;(3170*C43/100)),((G43-(3170*C43/100))*(6.58/100)),0)</f>
        <v/>
      </c>
      <c r="P43" s="59">
        <f>IF(((G43-(H43+I43+J43+N43+O43))&gt;1426.13),((G43-(H43+I43+J43+N43+O43))*1/100),0)</f>
        <v/>
      </c>
      <c r="Q43" s="60">
        <f>G43-SUM(H43:P43)</f>
        <v/>
      </c>
    </row>
    <row r="44">
      <c r="A44" s="27" t="inlineStr">
        <is>
          <t>Ingénieurs d'Etudes Deuxième classe échelon 13</t>
        </is>
      </c>
      <c r="B44" s="28" t="n">
        <v>619</v>
      </c>
      <c r="C44" s="28" t="n">
        <v>100</v>
      </c>
      <c r="D44" s="59">
        <f>($D$1*(B44/12)*C44)/100</f>
        <v/>
      </c>
      <c r="E44" s="59">
        <f>IF(B44&gt;=313,D44,E41)*3/100</f>
        <v/>
      </c>
      <c r="F44" s="59">
        <f>IF(B44&lt;315,1457.52*C44/100-D44,0)</f>
        <v/>
      </c>
      <c r="G44" s="59">
        <f>SUM(D44:F44)</f>
        <v/>
      </c>
      <c r="H44" s="59">
        <f>G44*0.75/100</f>
        <v/>
      </c>
      <c r="I44" s="59">
        <f>G44*0.3/100</f>
        <v/>
      </c>
      <c r="J44" s="59">
        <f>IF(G44&lt;3170*(C44/100),G44*6.85/100,3170*(C44/100)*6.85/100)</f>
        <v/>
      </c>
      <c r="K44" s="59">
        <f>(G44*0.9825)*2.4/100</f>
        <v/>
      </c>
      <c r="L44" s="59">
        <f>(G44*0.9825)*5.1/100</f>
        <v/>
      </c>
      <c r="M44" s="59">
        <f>(G44*0.9825)*0.5/100</f>
        <v/>
      </c>
      <c r="N44" s="59">
        <f>IF(G44&lt;(3170*(C44/100)),(G44*2.64/100),3170*(C44/100)*2.64/100)</f>
        <v/>
      </c>
      <c r="O44" s="59">
        <f>IF((G44&gt;(3170*C44/100)),((G44-(3170*C44/100))*(6.58/100)),0)</f>
        <v/>
      </c>
      <c r="P44" s="59">
        <f>IF(((G44-(H44+I44+J44+N44+O44))&gt;1426.13),((G44-(H44+I44+J44+N44+O44))*1/100),0)</f>
        <v/>
      </c>
      <c r="Q44" s="60">
        <f>G44-SUM(H44:P44)</f>
        <v/>
      </c>
    </row>
    <row r="45">
      <c r="A45" s="27" t="inlineStr">
        <is>
          <t>Assistants Ingénieur  échelon 1</t>
        </is>
      </c>
      <c r="B45" s="28" t="n">
        <v>339</v>
      </c>
      <c r="C45" s="28" t="n">
        <v>100</v>
      </c>
      <c r="D45" s="59">
        <f>($D$1*(B45/12)*C45)/100</f>
        <v/>
      </c>
      <c r="E45" s="59">
        <f>IF(B45&gt;=313,D45,E42)*3/100</f>
        <v/>
      </c>
      <c r="F45" s="59">
        <f>IF(B45&lt;315,1457.52*C45/100-D45,0)</f>
        <v/>
      </c>
      <c r="G45" s="59">
        <f>SUM(D45:F45)</f>
        <v/>
      </c>
      <c r="H45" s="59">
        <f>G45*0.75/100</f>
        <v/>
      </c>
      <c r="I45" s="59">
        <f>G45*0.3/100</f>
        <v/>
      </c>
      <c r="J45" s="59">
        <f>IF(G45&lt;3170*(C45/100),G45*6.85/100,3170*(C45/100)*6.85/100)</f>
        <v/>
      </c>
      <c r="K45" s="59">
        <f>(G45*0.9825)*2.4/100</f>
        <v/>
      </c>
      <c r="L45" s="59">
        <f>(G45*0.9825)*5.1/100</f>
        <v/>
      </c>
      <c r="M45" s="59">
        <f>(G45*0.9825)*0.5/100</f>
        <v/>
      </c>
      <c r="N45" s="59">
        <f>IF(G45&lt;(3170*(C45/100)),(G45*2.64/100),3170*(C45/100)*2.64/100)</f>
        <v/>
      </c>
      <c r="O45" s="59">
        <f>IF((G45&gt;(3170*C45/100)),((G45-(3170*C45/100))*(6.58/100)),0)</f>
        <v/>
      </c>
      <c r="P45" s="59">
        <f>IF(((G45-(H45+I45+J45+N45+O45))&gt;1426.13),((G45-(H45+I45+J45+N45+O45))*1/100),0)</f>
        <v/>
      </c>
      <c r="Q45" s="60">
        <f>G45-SUM(H45:P45)</f>
        <v/>
      </c>
    </row>
    <row r="46">
      <c r="A46" s="27" t="inlineStr">
        <is>
          <t>Assistants Ingénieur  échelon 2</t>
        </is>
      </c>
      <c r="B46" s="28" t="n">
        <v>353</v>
      </c>
      <c r="C46" s="28" t="n">
        <v>100</v>
      </c>
      <c r="D46" s="59">
        <f>($D$1*(B46/12)*C46)/100</f>
        <v/>
      </c>
      <c r="E46" s="59">
        <f>IF(B46&gt;=313,D46,E43)*3/100</f>
        <v/>
      </c>
      <c r="F46" s="59">
        <f>IF(B46&lt;315,1457.52*C46/100-D46,0)</f>
        <v/>
      </c>
      <c r="G46" s="59">
        <f>SUM(D46:F46)</f>
        <v/>
      </c>
      <c r="H46" s="59">
        <f>G46*0.75/100</f>
        <v/>
      </c>
      <c r="I46" s="59">
        <f>G46*0.3/100</f>
        <v/>
      </c>
      <c r="J46" s="59">
        <f>IF(G46&lt;3170*(C46/100),G46*6.85/100,3170*(C46/100)*6.85/100)</f>
        <v/>
      </c>
      <c r="K46" s="59">
        <f>(G46*0.9825)*2.4/100</f>
        <v/>
      </c>
      <c r="L46" s="59">
        <f>(G46*0.9825)*5.1/100</f>
        <v/>
      </c>
      <c r="M46" s="59">
        <f>(G46*0.9825)*0.5/100</f>
        <v/>
      </c>
      <c r="N46" s="59">
        <f>IF(G46&lt;(3170*(C46/100)),(G46*2.64/100),3170*(C46/100)*2.64/100)</f>
        <v/>
      </c>
      <c r="O46" s="59">
        <f>IF((G46&gt;(3170*C46/100)),((G46-(3170*C46/100))*(6.58/100)),0)</f>
        <v/>
      </c>
      <c r="P46" s="59">
        <f>IF(((G46-(H46+I46+J46+N46+O46))&gt;1426.13),((G46-(H46+I46+J46+N46+O46))*1/100),0)</f>
        <v/>
      </c>
      <c r="Q46" s="60">
        <f>G46-SUM(H46:P46)</f>
        <v/>
      </c>
    </row>
    <row r="47">
      <c r="A47" s="27" t="inlineStr">
        <is>
          <t>Assistants Ingénieur  échelon 3</t>
        </is>
      </c>
      <c r="B47" s="28" t="n">
        <v>371</v>
      </c>
      <c r="C47" s="28" t="n">
        <v>100</v>
      </c>
      <c r="D47" s="59">
        <f>($D$1*(B47/12)*C47)/100</f>
        <v/>
      </c>
      <c r="E47" s="59">
        <f>IF(B47&gt;=313,D47,E44)*3/100</f>
        <v/>
      </c>
      <c r="F47" s="59">
        <f>IF(B47&lt;315,1457.52*C47/100-D47,0)</f>
        <v/>
      </c>
      <c r="G47" s="59">
        <f>SUM(D47:F47)</f>
        <v/>
      </c>
      <c r="H47" s="59">
        <f>G47*0.75/100</f>
        <v/>
      </c>
      <c r="I47" s="59">
        <f>G47*0.3/100</f>
        <v/>
      </c>
      <c r="J47" s="59">
        <f>IF(G47&lt;3170*(C47/100),G47*6.85/100,3170*(C47/100)*6.85/100)</f>
        <v/>
      </c>
      <c r="K47" s="59">
        <f>(G47*0.9825)*2.4/100</f>
        <v/>
      </c>
      <c r="L47" s="59">
        <f>(G47*0.9825)*5.1/100</f>
        <v/>
      </c>
      <c r="M47" s="59">
        <f>(G47*0.9825)*0.5/100</f>
        <v/>
      </c>
      <c r="N47" s="59">
        <f>IF(G47&lt;(3170*(C47/100)),(G47*2.64/100),3170*(C47/100)*2.64/100)</f>
        <v/>
      </c>
      <c r="O47" s="59">
        <f>IF((G47&gt;(3170*C47/100)),((G47-(3170*C47/100))*(6.58/100)),0)</f>
        <v/>
      </c>
      <c r="P47" s="59">
        <f>IF(((G47-(H47+I47+J47+N47+O47))&gt;1426.13),((G47-(H47+I47+J47+N47+O47))*1/100),0)</f>
        <v/>
      </c>
      <c r="Q47" s="60">
        <f>G47-SUM(H47:P47)</f>
        <v/>
      </c>
    </row>
    <row r="48">
      <c r="A48" s="27" t="inlineStr">
        <is>
          <t>Assistants Ingénieur  échelon 4</t>
        </is>
      </c>
      <c r="B48" s="28" t="n">
        <v>387</v>
      </c>
      <c r="C48" s="28" t="n">
        <v>100</v>
      </c>
      <c r="D48" s="59">
        <f>($D$1*(B48/12)*C48)/100</f>
        <v/>
      </c>
      <c r="E48" s="59">
        <f>IF(B48&gt;=313,D48,E45)*3/100</f>
        <v/>
      </c>
      <c r="F48" s="59">
        <f>IF(B48&lt;315,1457.52*C48/100-D48,0)</f>
        <v/>
      </c>
      <c r="G48" s="59">
        <f>SUM(D48:F48)</f>
        <v/>
      </c>
      <c r="H48" s="59">
        <f>G48*0.75/100</f>
        <v/>
      </c>
      <c r="I48" s="59">
        <f>G48*0.3/100</f>
        <v/>
      </c>
      <c r="J48" s="59">
        <f>IF(G48&lt;3170*(C48/100),G48*6.85/100,3170*(C48/100)*6.85/100)</f>
        <v/>
      </c>
      <c r="K48" s="59">
        <f>(G48*0.9825)*2.4/100</f>
        <v/>
      </c>
      <c r="L48" s="59">
        <f>(G48*0.9825)*5.1/100</f>
        <v/>
      </c>
      <c r="M48" s="59">
        <f>(G48*0.9825)*0.5/100</f>
        <v/>
      </c>
      <c r="N48" s="59">
        <f>IF(G48&lt;(3170*(C48/100)),(G48*2.64/100),3170*(C48/100)*2.64/100)</f>
        <v/>
      </c>
      <c r="O48" s="59">
        <f>IF((G48&gt;(3170*C48/100)),((G48-(3170*C48/100))*(6.58/100)),0)</f>
        <v/>
      </c>
      <c r="P48" s="59">
        <f>IF(((G48-(H48+I48+J48+N48+O48))&gt;1426.13),((G48-(H48+I48+J48+N48+O48))*1/100),0)</f>
        <v/>
      </c>
      <c r="Q48" s="60">
        <f>G48-SUM(H48:P48)</f>
        <v/>
      </c>
    </row>
    <row r="49">
      <c r="A49" s="27" t="inlineStr">
        <is>
          <t>Assistants Ingénieur  échelon 5</t>
        </is>
      </c>
      <c r="B49" s="28" t="n">
        <v>404</v>
      </c>
      <c r="C49" s="28" t="n">
        <v>100</v>
      </c>
      <c r="D49" s="59">
        <f>($D$1*(B49/12)*C49)/100</f>
        <v/>
      </c>
      <c r="E49" s="59">
        <f>IF(B49&gt;=313,D49,E46)*3/100</f>
        <v/>
      </c>
      <c r="F49" s="59">
        <f>IF(B49&lt;315,1457.52*C49/100-D49,0)</f>
        <v/>
      </c>
      <c r="G49" s="59">
        <f>SUM(D49:F49)</f>
        <v/>
      </c>
      <c r="H49" s="59">
        <f>G49*0.75/100</f>
        <v/>
      </c>
      <c r="I49" s="59">
        <f>G49*0.3/100</f>
        <v/>
      </c>
      <c r="J49" s="59">
        <f>IF(G49&lt;3170*(C49/100),G49*6.85/100,3170*(C49/100)*6.85/100)</f>
        <v/>
      </c>
      <c r="K49" s="59">
        <f>(G49*0.9825)*2.4/100</f>
        <v/>
      </c>
      <c r="L49" s="59">
        <f>(G49*0.9825)*5.1/100</f>
        <v/>
      </c>
      <c r="M49" s="59">
        <f>(G49*0.9825)*0.5/100</f>
        <v/>
      </c>
      <c r="N49" s="59">
        <f>IF(G49&lt;(3170*(C49/100)),(G49*2.64/100),3170*(C49/100)*2.64/100)</f>
        <v/>
      </c>
      <c r="O49" s="59">
        <f>IF((G49&gt;(3170*C49/100)),((G49-(3170*C49/100))*(6.58/100)),0)</f>
        <v/>
      </c>
      <c r="P49" s="59">
        <f>IF(((G49-(H49+I49+J49+N49+O49))&gt;1426.13),((G49-(H49+I49+J49+N49+O49))*1/100),0)</f>
        <v/>
      </c>
      <c r="Q49" s="60">
        <f>G49-SUM(H49:P49)</f>
        <v/>
      </c>
    </row>
    <row r="50">
      <c r="A50" s="27" t="inlineStr">
        <is>
          <t>Assistants Ingénieur  échelon 6</t>
        </is>
      </c>
      <c r="B50" s="28" t="n">
        <v>423</v>
      </c>
      <c r="C50" s="28" t="n">
        <v>100</v>
      </c>
      <c r="D50" s="59">
        <f>($D$1*(B50/12)*C50)/100</f>
        <v/>
      </c>
      <c r="E50" s="59">
        <f>IF(B50&gt;=313,D50,E47)*3/100</f>
        <v/>
      </c>
      <c r="F50" s="59">
        <f>IF(B50&lt;315,1457.52*C50/100-D50,0)</f>
        <v/>
      </c>
      <c r="G50" s="59">
        <f>SUM(D50:F50)</f>
        <v/>
      </c>
      <c r="H50" s="59">
        <f>G50*0.75/100</f>
        <v/>
      </c>
      <c r="I50" s="59">
        <f>G50*0.3/100</f>
        <v/>
      </c>
      <c r="J50" s="59">
        <f>IF(G50&lt;3170*(C50/100),G50*6.85/100,3170*(C50/100)*6.85/100)</f>
        <v/>
      </c>
      <c r="K50" s="59">
        <f>(G50*0.9825)*2.4/100</f>
        <v/>
      </c>
      <c r="L50" s="59">
        <f>(G50*0.9825)*5.1/100</f>
        <v/>
      </c>
      <c r="M50" s="59">
        <f>(G50*0.9825)*0.5/100</f>
        <v/>
      </c>
      <c r="N50" s="59">
        <f>IF(G50&lt;(3170*(C50/100)),(G50*2.64/100),3170*(C50/100)*2.64/100)</f>
        <v/>
      </c>
      <c r="O50" s="59">
        <f>IF((G50&gt;(3170*C50/100)),((G50-(3170*C50/100))*(6.58/100)),0)</f>
        <v/>
      </c>
      <c r="P50" s="59">
        <f>IF(((G50-(H50+I50+J50+N50+O50))&gt;1426.13),((G50-(H50+I50+J50+N50+O50))*1/100),0)</f>
        <v/>
      </c>
      <c r="Q50" s="60">
        <f>G50-SUM(H50:P50)</f>
        <v/>
      </c>
    </row>
    <row r="51">
      <c r="A51" s="27" t="inlineStr">
        <is>
          <t>Assistants Ingénieur  échelon 7</t>
        </is>
      </c>
      <c r="B51" s="28" t="n">
        <v>440</v>
      </c>
      <c r="C51" s="28" t="n">
        <v>100</v>
      </c>
      <c r="D51" s="59">
        <f>($D$1*(B51/12)*C51)/100</f>
        <v/>
      </c>
      <c r="E51" s="59">
        <f>IF(B51&gt;=313,D51,E48)*3/100</f>
        <v/>
      </c>
      <c r="F51" s="59">
        <f>IF(B51&lt;315,1457.52*C51/100-D51,0)</f>
        <v/>
      </c>
      <c r="G51" s="59">
        <f>SUM(D51:F51)</f>
        <v/>
      </c>
      <c r="H51" s="59">
        <f>G51*0.75/100</f>
        <v/>
      </c>
      <c r="I51" s="59">
        <f>G51*0.3/100</f>
        <v/>
      </c>
      <c r="J51" s="59">
        <f>IF(G51&lt;3170*(C51/100),G51*6.85/100,3170*(C51/100)*6.85/100)</f>
        <v/>
      </c>
      <c r="K51" s="59">
        <f>(G51*0.9825)*2.4/100</f>
        <v/>
      </c>
      <c r="L51" s="59">
        <f>(G51*0.9825)*5.1/100</f>
        <v/>
      </c>
      <c r="M51" s="59">
        <f>(G51*0.9825)*0.5/100</f>
        <v/>
      </c>
      <c r="N51" s="59">
        <f>IF(G51&lt;(3170*(C51/100)),(G51*2.64/100),3170*(C51/100)*2.64/100)</f>
        <v/>
      </c>
      <c r="O51" s="59">
        <f>IF((G51&gt;(3170*C51/100)),((G51-(3170*C51/100))*(6.58/100)),0)</f>
        <v/>
      </c>
      <c r="P51" s="59">
        <f>IF(((G51-(H51+I51+J51+N51+O51))&gt;1426.13),((G51-(H51+I51+J51+N51+O51))*1/100),0)</f>
        <v/>
      </c>
      <c r="Q51" s="60">
        <f>G51-SUM(H51:P51)</f>
        <v/>
      </c>
    </row>
    <row r="52">
      <c r="A52" s="27" t="inlineStr">
        <is>
          <t>Assistants Ingénieur  échelon 8</t>
        </is>
      </c>
      <c r="B52" s="28" t="n">
        <v>457</v>
      </c>
      <c r="C52" s="28" t="n">
        <v>100</v>
      </c>
      <c r="D52" s="59">
        <f>($D$1*(B52/12)*C52)/100</f>
        <v/>
      </c>
      <c r="E52" s="59">
        <f>IF(B52&gt;=313,D52,E49)*3/100</f>
        <v/>
      </c>
      <c r="F52" s="59">
        <f>IF(B52&lt;315,1457.52*C52/100-D52,0)</f>
        <v/>
      </c>
      <c r="G52" s="59">
        <f>SUM(D52:F52)</f>
        <v/>
      </c>
      <c r="H52" s="59">
        <f>G52*0.75/100</f>
        <v/>
      </c>
      <c r="I52" s="59">
        <f>G52*0.3/100</f>
        <v/>
      </c>
      <c r="J52" s="59">
        <f>IF(G52&lt;3170*(C52/100),G52*6.85/100,3170*(C52/100)*6.85/100)</f>
        <v/>
      </c>
      <c r="K52" s="59">
        <f>(G52*0.9825)*2.4/100</f>
        <v/>
      </c>
      <c r="L52" s="59">
        <f>(G52*0.9825)*5.1/100</f>
        <v/>
      </c>
      <c r="M52" s="59">
        <f>(G52*0.9825)*0.5/100</f>
        <v/>
      </c>
      <c r="N52" s="59">
        <f>IF(G52&lt;(3170*(C52/100)),(G52*2.64/100),3170*(C52/100)*2.64/100)</f>
        <v/>
      </c>
      <c r="O52" s="59">
        <f>IF((G52&gt;(3170*C52/100)),((G52-(3170*C52/100))*(6.58/100)),0)</f>
        <v/>
      </c>
      <c r="P52" s="59">
        <f>IF(((G52-(H52+I52+J52+N52+O52))&gt;1426.13),((G52-(H52+I52+J52+N52+O52))*1/100),0)</f>
        <v/>
      </c>
      <c r="Q52" s="60">
        <f>G52-SUM(H52:P52)</f>
        <v/>
      </c>
    </row>
    <row r="53">
      <c r="A53" s="27" t="inlineStr">
        <is>
          <t>Assistants Ingénieur  échelon 9</t>
        </is>
      </c>
      <c r="B53" s="28" t="n">
        <v>474</v>
      </c>
      <c r="C53" s="28" t="n">
        <v>100</v>
      </c>
      <c r="D53" s="59">
        <f>($D$1*(B53/12)*C53)/100</f>
        <v/>
      </c>
      <c r="E53" s="59">
        <f>IF(B53&gt;=313,D53,E50)*3/100</f>
        <v/>
      </c>
      <c r="F53" s="59">
        <f>IF(B53&lt;315,1457.52*C53/100-D53,0)</f>
        <v/>
      </c>
      <c r="G53" s="59">
        <f>SUM(D53:F53)</f>
        <v/>
      </c>
      <c r="H53" s="59">
        <f>G53*0.75/100</f>
        <v/>
      </c>
      <c r="I53" s="59">
        <f>G53*0.3/100</f>
        <v/>
      </c>
      <c r="J53" s="59">
        <f>IF(G53&lt;3170*(C53/100),G53*6.85/100,3170*(C53/100)*6.85/100)</f>
        <v/>
      </c>
      <c r="K53" s="59">
        <f>(G53*0.9825)*2.4/100</f>
        <v/>
      </c>
      <c r="L53" s="59">
        <f>(G53*0.9825)*5.1/100</f>
        <v/>
      </c>
      <c r="M53" s="59">
        <f>(G53*0.9825)*0.5/100</f>
        <v/>
      </c>
      <c r="N53" s="59">
        <f>IF(G53&lt;(3170*(C53/100)),(G53*2.64/100),3170*(C53/100)*2.64/100)</f>
        <v/>
      </c>
      <c r="O53" s="59">
        <f>IF((G53&gt;(3170*C53/100)),((G53-(3170*C53/100))*(6.58/100)),0)</f>
        <v/>
      </c>
      <c r="P53" s="59">
        <f>IF(((G53-(H53+I53+J53+N53+O53))&gt;1426.13),((G53-(H53+I53+J53+N53+O53))*1/100),0)</f>
        <v/>
      </c>
      <c r="Q53" s="60">
        <f>G53-SUM(H53:P53)</f>
        <v/>
      </c>
    </row>
    <row r="54">
      <c r="A54" s="27" t="inlineStr">
        <is>
          <t>Assistants Ingénieur  échelon 10</t>
        </is>
      </c>
      <c r="B54" s="28" t="n">
        <v>490</v>
      </c>
      <c r="C54" s="28" t="n">
        <v>100</v>
      </c>
      <c r="D54" s="59">
        <f>($D$1*(B54/12)*C54)/100</f>
        <v/>
      </c>
      <c r="E54" s="59">
        <f>IF(B54&gt;=313,D54,E51)*3/100</f>
        <v/>
      </c>
      <c r="F54" s="59">
        <f>IF(B54&lt;315,1457.52*C54/100-D54,0)</f>
        <v/>
      </c>
      <c r="G54" s="59">
        <f>SUM(D54:F54)</f>
        <v/>
      </c>
      <c r="H54" s="59">
        <f>G54*0.75/100</f>
        <v/>
      </c>
      <c r="I54" s="59">
        <f>G54*0.3/100</f>
        <v/>
      </c>
      <c r="J54" s="59">
        <f>IF(G54&lt;3170*(C54/100),G54*6.85/100,3170*(C54/100)*6.85/100)</f>
        <v/>
      </c>
      <c r="K54" s="59">
        <f>(G54*0.9825)*2.4/100</f>
        <v/>
      </c>
      <c r="L54" s="59">
        <f>(G54*0.9825)*5.1/100</f>
        <v/>
      </c>
      <c r="M54" s="59">
        <f>(G54*0.9825)*0.5/100</f>
        <v/>
      </c>
      <c r="N54" s="59">
        <f>IF(G54&lt;(3170*(C54/100)),(G54*2.64/100),3170*(C54/100)*2.64/100)</f>
        <v/>
      </c>
      <c r="O54" s="59">
        <f>IF((G54&gt;(3170*C54/100)),((G54-(3170*C54/100))*(6.58/100)),0)</f>
        <v/>
      </c>
      <c r="P54" s="59">
        <f>IF(((G54-(H54+I54+J54+N54+O54))&gt;1426.13),((G54-(H54+I54+J54+N54+O54))*1/100),0)</f>
        <v/>
      </c>
      <c r="Q54" s="60">
        <f>G54-SUM(H54:P54)</f>
        <v/>
      </c>
    </row>
    <row r="55">
      <c r="A55" s="27" t="inlineStr">
        <is>
          <t>Assistants Ingénieur  échelon 11</t>
        </is>
      </c>
      <c r="B55" s="28" t="n">
        <v>505</v>
      </c>
      <c r="C55" s="28" t="n">
        <v>100</v>
      </c>
      <c r="D55" s="59">
        <f>($D$1*(B55/12)*C55)/100</f>
        <v/>
      </c>
      <c r="E55" s="59">
        <f>IF(B55&gt;=313,D55,E52)*3/100</f>
        <v/>
      </c>
      <c r="F55" s="59">
        <f>IF(B55&lt;315,1457.52*C55/100-D55,0)</f>
        <v/>
      </c>
      <c r="G55" s="59">
        <f>SUM(D55:F55)</f>
        <v/>
      </c>
      <c r="H55" s="59">
        <f>G55*0.75/100</f>
        <v/>
      </c>
      <c r="I55" s="59">
        <f>G55*0.3/100</f>
        <v/>
      </c>
      <c r="J55" s="59">
        <f>IF(G55&lt;3170*(C55/100),G55*6.85/100,3170*(C55/100)*6.85/100)</f>
        <v/>
      </c>
      <c r="K55" s="59">
        <f>(G55*0.9825)*2.4/100</f>
        <v/>
      </c>
      <c r="L55" s="59">
        <f>(G55*0.9825)*5.1/100</f>
        <v/>
      </c>
      <c r="M55" s="59">
        <f>(G55*0.9825)*0.5/100</f>
        <v/>
      </c>
      <c r="N55" s="59">
        <f>IF(G55&lt;(3170*(C55/100)),(G55*2.64/100),3170*(C55/100)*2.64/100)</f>
        <v/>
      </c>
      <c r="O55" s="59">
        <f>IF((G55&gt;(3170*C55/100)),((G55-(3170*C55/100))*(6.58/100)),0)</f>
        <v/>
      </c>
      <c r="P55" s="59">
        <f>IF(((G55-(H55+I55+J55+N55+O55))&gt;1426.13),((G55-(H55+I55+J55+N55+O55))*1/100),0)</f>
        <v/>
      </c>
      <c r="Q55" s="60">
        <f>G55-SUM(H55:P55)</f>
        <v/>
      </c>
    </row>
    <row r="56">
      <c r="A56" s="27" t="inlineStr">
        <is>
          <t>Assistants Ingénieur  échelon 12</t>
        </is>
      </c>
      <c r="B56" s="28" t="n">
        <v>522</v>
      </c>
      <c r="C56" s="28" t="n">
        <v>100</v>
      </c>
      <c r="D56" s="59">
        <f>($D$1*(B56/12)*C56)/100</f>
        <v/>
      </c>
      <c r="E56" s="59">
        <f>IF(B56&gt;=313,D56,E53)*3/100</f>
        <v/>
      </c>
      <c r="F56" s="59">
        <f>IF(B56&lt;315,1457.52*C56/100-D56,0)</f>
        <v/>
      </c>
      <c r="G56" s="59">
        <f>SUM(D56:F56)</f>
        <v/>
      </c>
      <c r="H56" s="59">
        <f>G56*0.75/100</f>
        <v/>
      </c>
      <c r="I56" s="59">
        <f>G56*0.3/100</f>
        <v/>
      </c>
      <c r="J56" s="59">
        <f>IF(G56&lt;3170*(C56/100),G56*6.85/100,3170*(C56/100)*6.85/100)</f>
        <v/>
      </c>
      <c r="K56" s="59">
        <f>(G56*0.9825)*2.4/100</f>
        <v/>
      </c>
      <c r="L56" s="59">
        <f>(G56*0.9825)*5.1/100</f>
        <v/>
      </c>
      <c r="M56" s="59">
        <f>(G56*0.9825)*0.5/100</f>
        <v/>
      </c>
      <c r="N56" s="59">
        <f>IF(G56&lt;(3170*(C56/100)),(G56*2.64/100),3170*(C56/100)*2.64/100)</f>
        <v/>
      </c>
      <c r="O56" s="59">
        <f>IF((G56&gt;(3170*C56/100)),((G56-(3170*C56/100))*(6.58/100)),0)</f>
        <v/>
      </c>
      <c r="P56" s="59">
        <f>IF(((G56-(H56+I56+J56+N56+O56))&gt;1426.13),((G56-(H56+I56+J56+N56+O56))*1/100),0)</f>
        <v/>
      </c>
      <c r="Q56" s="60">
        <f>G56-SUM(H56:P56)</f>
        <v/>
      </c>
    </row>
    <row r="57">
      <c r="A57" s="27" t="inlineStr">
        <is>
          <t>Assistants Ingénieur  échelon 13</t>
        </is>
      </c>
      <c r="B57" s="28" t="n">
        <v>538</v>
      </c>
      <c r="C57" s="28" t="n">
        <v>100</v>
      </c>
      <c r="D57" s="59">
        <f>($D$1*(B57/12)*C57)/100</f>
        <v/>
      </c>
      <c r="E57" s="59">
        <f>IF(B57&gt;=313,D57,E54)*3/100</f>
        <v/>
      </c>
      <c r="F57" s="59">
        <f>IF(B57&lt;315,1457.52*C57/100-D57,0)</f>
        <v/>
      </c>
      <c r="G57" s="59">
        <f>SUM(D57:F57)</f>
        <v/>
      </c>
      <c r="H57" s="59">
        <f>G57*0.75/100</f>
        <v/>
      </c>
      <c r="I57" s="59">
        <f>G57*0.3/100</f>
        <v/>
      </c>
      <c r="J57" s="59">
        <f>IF(G57&lt;3170*(C57/100),G57*6.85/100,3170*(C57/100)*6.85/100)</f>
        <v/>
      </c>
      <c r="K57" s="59">
        <f>(G57*0.9825)*2.4/100</f>
        <v/>
      </c>
      <c r="L57" s="59">
        <f>(G57*0.9825)*5.1/100</f>
        <v/>
      </c>
      <c r="M57" s="59">
        <f>(G57*0.9825)*0.5/100</f>
        <v/>
      </c>
      <c r="N57" s="59">
        <f>IF(G57&lt;(3170*(C57/100)),(G57*2.64/100),3170*(C57/100)*2.64/100)</f>
        <v/>
      </c>
      <c r="O57" s="59">
        <f>IF((G57&gt;(3170*C57/100)),((G57-(3170*C57/100))*(6.58/100)),0)</f>
        <v/>
      </c>
      <c r="P57" s="59">
        <f>IF(((G57-(H57+I57+J57+N57+O57))&gt;1426.13),((G57-(H57+I57+J57+N57+O57))*1/100),0)</f>
        <v/>
      </c>
      <c r="Q57" s="60">
        <f>G57-SUM(H57:P57)</f>
        <v/>
      </c>
    </row>
    <row r="58">
      <c r="A58" s="27" t="inlineStr">
        <is>
          <t>Assistants Ingénieur  échelon 14</t>
        </is>
      </c>
      <c r="B58" s="28" t="n">
        <v>551</v>
      </c>
      <c r="C58" s="28" t="n">
        <v>100</v>
      </c>
      <c r="D58" s="59">
        <f>($D$1*(B58/12)*C58)/100</f>
        <v/>
      </c>
      <c r="E58" s="59">
        <f>IF(B58&gt;=313,D58,E55)*3/100</f>
        <v/>
      </c>
      <c r="F58" s="59">
        <f>IF(B58&lt;315,1457.52*C58/100-D58,0)</f>
        <v/>
      </c>
      <c r="G58" s="59">
        <f>SUM(D58:F58)</f>
        <v/>
      </c>
      <c r="H58" s="59">
        <f>G58*0.75/100</f>
        <v/>
      </c>
      <c r="I58" s="59">
        <f>G58*0.3/100</f>
        <v/>
      </c>
      <c r="J58" s="59">
        <f>IF(G58&lt;3170*(C58/100),G58*6.85/100,3170*(C58/100)*6.85/100)</f>
        <v/>
      </c>
      <c r="K58" s="59">
        <f>(G58*0.9825)*2.4/100</f>
        <v/>
      </c>
      <c r="L58" s="59">
        <f>(G58*0.9825)*5.1/100</f>
        <v/>
      </c>
      <c r="M58" s="59">
        <f>(G58*0.9825)*0.5/100</f>
        <v/>
      </c>
      <c r="N58" s="59">
        <f>IF(G58&lt;(3170*(C58/100)),(G58*2.64/100),3170*(C58/100)*2.64/100)</f>
        <v/>
      </c>
      <c r="O58" s="59">
        <f>IF((G58&gt;(3170*C58/100)),((G58-(3170*C58/100))*(6.58/100)),0)</f>
        <v/>
      </c>
      <c r="P58" s="59">
        <f>IF(((G58-(H58+I58+J58+N58+O58))&gt;1426.13),((G58-(H58+I58+J58+N58+O58))*1/100),0)</f>
        <v/>
      </c>
      <c r="Q58" s="60">
        <f>G58-SUM(H58:P58)</f>
        <v/>
      </c>
    </row>
    <row r="59">
      <c r="A59" s="27" t="inlineStr">
        <is>
          <t>Assistants Ingénieur  échelon 15</t>
        </is>
      </c>
      <c r="B59" s="28" t="n">
        <v>573</v>
      </c>
      <c r="C59" s="28" t="n">
        <v>100</v>
      </c>
      <c r="D59" s="59">
        <f>($D$1*(B59/12)*C59)/100</f>
        <v/>
      </c>
      <c r="E59" s="59">
        <f>IF(B59&gt;=313,D59,E56)*3/100</f>
        <v/>
      </c>
      <c r="F59" s="59">
        <f>IF(B59&lt;315,1457.52*C59/100-D59,0)</f>
        <v/>
      </c>
      <c r="G59" s="59">
        <f>SUM(D59:F59)</f>
        <v/>
      </c>
      <c r="H59" s="59">
        <f>G59*0.75/100</f>
        <v/>
      </c>
      <c r="I59" s="59">
        <f>G59*0.3/100</f>
        <v/>
      </c>
      <c r="J59" s="59">
        <f>IF(G59&lt;3170*(C59/100),G59*6.85/100,3170*(C59/100)*6.85/100)</f>
        <v/>
      </c>
      <c r="K59" s="59">
        <f>(G59*0.9825)*2.4/100</f>
        <v/>
      </c>
      <c r="L59" s="59">
        <f>(G59*0.9825)*5.1/100</f>
        <v/>
      </c>
      <c r="M59" s="59">
        <f>(G59*0.9825)*0.5/100</f>
        <v/>
      </c>
      <c r="N59" s="59">
        <f>IF(G59&lt;(3170*(C59/100)),(G59*2.64/100),3170*(C59/100)*2.64/100)</f>
        <v/>
      </c>
      <c r="O59" s="59">
        <f>IF((G59&gt;(3170*C59/100)),((G59-(3170*C59/100))*(6.58/100)),0)</f>
        <v/>
      </c>
      <c r="P59" s="59">
        <f>IF(((G59-(H59+I59+J59+N59+O59))&gt;1426.13),((G59-(H59+I59+J59+N59+O59))*1/100),0)</f>
        <v/>
      </c>
      <c r="Q59" s="60">
        <f>G59-SUM(H59:P59)</f>
        <v/>
      </c>
    </row>
    <row r="60">
      <c r="A60" s="27" t="inlineStr">
        <is>
          <t>Assistants Ingénieur  échelon 16</t>
        </is>
      </c>
      <c r="B60" s="28" t="n">
        <v>604</v>
      </c>
      <c r="C60" s="28" t="n">
        <v>100</v>
      </c>
      <c r="D60" s="59">
        <f>($D$1*(B60/12)*C60)/100</f>
        <v/>
      </c>
      <c r="E60" s="59">
        <f>IF(B60&gt;=313,D60,E57)*3/100</f>
        <v/>
      </c>
      <c r="F60" s="59">
        <f>IF(B60&lt;315,1457.52*C60/100-D60,0)</f>
        <v/>
      </c>
      <c r="G60" s="59">
        <f>SUM(D60:F60)</f>
        <v/>
      </c>
      <c r="H60" s="59">
        <f>G60*0.75/100</f>
        <v/>
      </c>
      <c r="I60" s="59">
        <f>G60*0.3/100</f>
        <v/>
      </c>
      <c r="J60" s="59">
        <f>IF(G60&lt;3170*(C60/100),G60*6.85/100,3170*(C60/100)*6.85/100)</f>
        <v/>
      </c>
      <c r="K60" s="59">
        <f>(G60*0.9825)*2.4/100</f>
        <v/>
      </c>
      <c r="L60" s="59">
        <f>(G60*0.9825)*5.1/100</f>
        <v/>
      </c>
      <c r="M60" s="59">
        <f>(G60*0.9825)*0.5/100</f>
        <v/>
      </c>
      <c r="N60" s="59">
        <f>IF(G60&lt;(3170*(C60/100)),(G60*2.64/100),3170*(C60/100)*2.64/100)</f>
        <v/>
      </c>
      <c r="O60" s="59">
        <f>IF((G60&gt;(3170*C60/100)),((G60-(3170*C60/100))*(6.58/100)),0)</f>
        <v/>
      </c>
      <c r="P60" s="59">
        <f>IF(((G60-(H60+I60+J60+N60+O60))&gt;1426.13),((G60-(H60+I60+J60+N60+O60))*1/100),0)</f>
        <v/>
      </c>
      <c r="Q60" s="60">
        <f>G60-SUM(H60:P60)</f>
        <v/>
      </c>
    </row>
    <row r="61">
      <c r="A61" s="27" t="inlineStr">
        <is>
          <t>CDD Technicien classe normale échelon 1</t>
        </is>
      </c>
      <c r="B61" s="28" t="n">
        <v>314</v>
      </c>
      <c r="C61" s="28" t="n">
        <v>100</v>
      </c>
      <c r="D61" s="59">
        <f>($D$1*(B61/12)*C61)/100</f>
        <v/>
      </c>
      <c r="E61" s="59">
        <f>IF(B61&gt;=313,D61,E58)*3/100</f>
        <v/>
      </c>
      <c r="F61" s="59">
        <f>IF(B61&lt;315,1457.52*C61/100-D61,0)</f>
        <v/>
      </c>
      <c r="G61" s="59">
        <f>SUM(D61:F61)</f>
        <v/>
      </c>
      <c r="H61" s="59">
        <f>G61*0.75/100</f>
        <v/>
      </c>
      <c r="I61" s="59">
        <f>G61*0.3/100</f>
        <v/>
      </c>
      <c r="J61" s="59">
        <f>IF(G61&lt;3170*(C61/100),G61*6.85/100,3170*(C61/100)*6.85/100)</f>
        <v/>
      </c>
      <c r="K61" s="59">
        <f>(G61*0.9825)*2.4/100</f>
        <v/>
      </c>
      <c r="L61" s="59">
        <f>(G61*0.9825)*5.1/100</f>
        <v/>
      </c>
      <c r="M61" s="59">
        <f>(G61*0.9825)*0.5/100</f>
        <v/>
      </c>
      <c r="N61" s="59">
        <f>IF(G61&lt;(3170*(C61/100)),(G61*2.64/100),3170*(C61/100)*2.64/100)</f>
        <v/>
      </c>
      <c r="O61" s="59">
        <f>IF((G61&gt;(3170*C61/100)),((G61-(3170*C61/100))*(6.58/100)),0)</f>
        <v/>
      </c>
      <c r="P61" s="59">
        <f>IF(((G61-(H61+I61+J61+N61+O61))&gt;1426.13),((G61-(H61+I61+J61+N61+O61))*1/100),0)</f>
        <v/>
      </c>
      <c r="Q61" s="60">
        <f>G61-SUM(H61:P61)</f>
        <v/>
      </c>
    </row>
    <row r="62">
      <c r="A62" s="27" t="inlineStr">
        <is>
          <t>Technicien classe normale échelon 2</t>
        </is>
      </c>
      <c r="B62" s="28" t="n">
        <v>329</v>
      </c>
      <c r="C62" s="28" t="n">
        <v>100</v>
      </c>
      <c r="D62" s="59">
        <f>($D$1*(B62/12)*C62)/100</f>
        <v/>
      </c>
      <c r="E62" s="59">
        <f>IF(B62&gt;=313,D62,E59)*3/100</f>
        <v/>
      </c>
      <c r="F62" s="59">
        <f>IF(B62&lt;315,1457.52*C62/100-D62,0)</f>
        <v/>
      </c>
      <c r="G62" s="59">
        <f>SUM(D62:F62)</f>
        <v/>
      </c>
      <c r="H62" s="59">
        <f>G62*0.75/100</f>
        <v/>
      </c>
      <c r="I62" s="59">
        <f>G62*0.3/100</f>
        <v/>
      </c>
      <c r="J62" s="59">
        <f>IF(G62&lt;3170*(C62/100),G62*6.85/100,3170*(C62/100)*6.85/100)</f>
        <v/>
      </c>
      <c r="K62" s="59">
        <f>(G62*0.9825)*2.4/100</f>
        <v/>
      </c>
      <c r="L62" s="59">
        <f>(G62*0.9825)*5.1/100</f>
        <v/>
      </c>
      <c r="M62" s="59">
        <f>(G62*0.9825)*0.5/100</f>
        <v/>
      </c>
      <c r="N62" s="59">
        <f>IF(G62&lt;(3170*(C62/100)),(G62*2.64/100),3170*(C62/100)*2.64/100)</f>
        <v/>
      </c>
      <c r="O62" s="59">
        <f>IF((G62&gt;(3170*C62/100)),((G62-(3170*C62/100))*(6.58/100)),0)</f>
        <v/>
      </c>
      <c r="P62" s="59">
        <f>IF(((G62-(H62+I62+J62+N62+O62))&gt;1426.13),((G62-(H62+I62+J62+N62+O62))*1/100),0)</f>
        <v/>
      </c>
      <c r="Q62" s="60">
        <f>G62-SUM(H62:P62)</f>
        <v/>
      </c>
    </row>
    <row r="63">
      <c r="A63" s="27" t="inlineStr">
        <is>
          <t>Technicien classe normale échelon 3</t>
        </is>
      </c>
      <c r="B63" s="28" t="n">
        <v>332</v>
      </c>
      <c r="C63" s="28" t="n">
        <v>100</v>
      </c>
      <c r="D63" s="59">
        <f>($D$1*(B63/12)*C63)/100</f>
        <v/>
      </c>
      <c r="E63" s="59">
        <f>IF(B63&gt;=313,D63,E60)*3/100</f>
        <v/>
      </c>
      <c r="F63" s="59">
        <f>IF(B63&lt;315,1457.52*C63/100-D63,0)</f>
        <v/>
      </c>
      <c r="G63" s="59">
        <f>SUM(D63:F63)</f>
        <v/>
      </c>
      <c r="H63" s="59">
        <f>G63*0.75/100</f>
        <v/>
      </c>
      <c r="I63" s="59">
        <f>G63*0.3/100</f>
        <v/>
      </c>
      <c r="J63" s="59">
        <f>IF(G63&lt;3170*(C63/100),G63*6.85/100,3170*(C63/100)*6.85/100)</f>
        <v/>
      </c>
      <c r="K63" s="59">
        <f>(G63*0.9825)*2.4/100</f>
        <v/>
      </c>
      <c r="L63" s="59">
        <f>(G63*0.9825)*5.1/100</f>
        <v/>
      </c>
      <c r="M63" s="59">
        <f>(G63*0.9825)*0.5/100</f>
        <v/>
      </c>
      <c r="N63" s="59">
        <f>IF(G63&lt;(3170*(C63/100)),(G63*2.64/100),3170*(C63/100)*2.64/100)</f>
        <v/>
      </c>
      <c r="O63" s="59">
        <f>IF((G63&gt;(3170*C63/100)),((G63-(3170*C63/100))*(6.58/100)),0)</f>
        <v/>
      </c>
      <c r="P63" s="59">
        <f>IF(((G63-(H63+I63+J63+N63+O63))&gt;1426.13),((G63-(H63+I63+J63+N63+O63))*1/100),0)</f>
        <v/>
      </c>
      <c r="Q63" s="60">
        <f>G63-SUM(H63:P63)</f>
        <v/>
      </c>
    </row>
    <row r="64">
      <c r="A64" s="27" t="inlineStr">
        <is>
          <t>Technicien classe normale échelon 4</t>
        </is>
      </c>
      <c r="B64" s="28" t="n">
        <v>335</v>
      </c>
      <c r="C64" s="28" t="n">
        <v>100</v>
      </c>
      <c r="D64" s="59">
        <f>($D$1*(B64/12)*C64)/100</f>
        <v/>
      </c>
      <c r="E64" s="59">
        <f>IF(B64&gt;=313,D64,E61)*3/100</f>
        <v/>
      </c>
      <c r="F64" s="59">
        <f>IF(B64&lt;315,1457.52*C64/100-D64,0)</f>
        <v/>
      </c>
      <c r="G64" s="59">
        <f>SUM(D64:F64)</f>
        <v/>
      </c>
      <c r="H64" s="59">
        <f>G64*0.75/100</f>
        <v/>
      </c>
      <c r="I64" s="59">
        <f>G64*0.3/100</f>
        <v/>
      </c>
      <c r="J64" s="59">
        <f>IF(G64&lt;3170*(C64/100),G64*6.85/100,3170*(C64/100)*6.85/100)</f>
        <v/>
      </c>
      <c r="K64" s="59">
        <f>(G64*0.9825)*2.4/100</f>
        <v/>
      </c>
      <c r="L64" s="59">
        <f>(G64*0.9825)*5.1/100</f>
        <v/>
      </c>
      <c r="M64" s="59">
        <f>(G64*0.9825)*0.5/100</f>
        <v/>
      </c>
      <c r="N64" s="59">
        <f>IF(G64&lt;(3170*(C64/100)),(G64*2.64/100),3170*(C64/100)*2.64/100)</f>
        <v/>
      </c>
      <c r="O64" s="59">
        <f>IF((G64&gt;(3170*C64/100)),((G64-(3170*C64/100))*(6.58/100)),0)</f>
        <v/>
      </c>
      <c r="P64" s="59">
        <f>IF(((G64-(H64+I64+J64+N64+O64))&gt;1426.13),((G64-(H64+I64+J64+N64+O64))*1/100),0)</f>
        <v/>
      </c>
      <c r="Q64" s="60">
        <f>G64-SUM(H64:P64)</f>
        <v/>
      </c>
    </row>
    <row r="65">
      <c r="A65" s="27" t="inlineStr">
        <is>
          <t>Technicien classe normale échelon 5</t>
        </is>
      </c>
      <c r="B65" s="28" t="n">
        <v>345</v>
      </c>
      <c r="C65" s="28" t="n">
        <v>100</v>
      </c>
      <c r="D65" s="59">
        <f>($D$1*(B65/12)*C65)/100</f>
        <v/>
      </c>
      <c r="E65" s="59">
        <f>IF(B65&gt;=313,D65,E62)*3/100</f>
        <v/>
      </c>
      <c r="F65" s="59">
        <f>IF(B65&lt;315,1457.52*C65/100-D65,0)</f>
        <v/>
      </c>
      <c r="G65" s="59">
        <f>SUM(D65:F65)</f>
        <v/>
      </c>
      <c r="H65" s="59">
        <f>G65*0.75/100</f>
        <v/>
      </c>
      <c r="I65" s="59">
        <f>G65*0.3/100</f>
        <v/>
      </c>
      <c r="J65" s="59">
        <f>IF(G65&lt;3170*(C65/100),G65*6.85/100,3170*(C65/100)*6.85/100)</f>
        <v/>
      </c>
      <c r="K65" s="59">
        <f>(G65*0.9825)*2.4/100</f>
        <v/>
      </c>
      <c r="L65" s="59">
        <f>(G65*0.9825)*5.1/100</f>
        <v/>
      </c>
      <c r="M65" s="59">
        <f>(G65*0.9825)*0.5/100</f>
        <v/>
      </c>
      <c r="N65" s="59">
        <f>IF(G65&lt;(3170*(C65/100)),(G65*2.64/100),3170*(C65/100)*2.64/100)</f>
        <v/>
      </c>
      <c r="O65" s="59">
        <f>IF((G65&gt;(3170*C65/100)),((G65-(3170*C65/100))*(6.58/100)),0)</f>
        <v/>
      </c>
      <c r="P65" s="59">
        <f>IF(((G65-(H65+I65+J65+N65+O65))&gt;1426.13),((G65-(H65+I65+J65+N65+O65))*1/100),0)</f>
        <v/>
      </c>
      <c r="Q65" s="60">
        <f>G65-SUM(H65:P65)</f>
        <v/>
      </c>
    </row>
    <row r="66">
      <c r="A66" s="27" t="inlineStr">
        <is>
          <t>Technicien classe normale échelon 6</t>
        </is>
      </c>
      <c r="B66" s="28" t="n">
        <v>358</v>
      </c>
      <c r="C66" s="28" t="n">
        <v>100</v>
      </c>
      <c r="D66" s="59">
        <f>($D$1*(B66/12)*C66)/100</f>
        <v/>
      </c>
      <c r="E66" s="59">
        <f>IF(B66&gt;=313,D66,E63)*3/100</f>
        <v/>
      </c>
      <c r="F66" s="59">
        <f>IF(B66&lt;315,1457.52*C66/100-D66,0)</f>
        <v/>
      </c>
      <c r="G66" s="59">
        <f>SUM(D66:F66)</f>
        <v/>
      </c>
      <c r="H66" s="59">
        <f>G66*0.75/100</f>
        <v/>
      </c>
      <c r="I66" s="59">
        <f>G66*0.3/100</f>
        <v/>
      </c>
      <c r="J66" s="59">
        <f>IF(G66&lt;3170*(C66/100),G66*6.85/100,3170*(C66/100)*6.85/100)</f>
        <v/>
      </c>
      <c r="K66" s="59">
        <f>(G66*0.9825)*2.4/100</f>
        <v/>
      </c>
      <c r="L66" s="59">
        <f>(G66*0.9825)*5.1/100</f>
        <v/>
      </c>
      <c r="M66" s="59">
        <f>(G66*0.9825)*0.5/100</f>
        <v/>
      </c>
      <c r="N66" s="59">
        <f>IF(G66&lt;(3170*(C66/100)),(G66*2.64/100),3170*(C66/100)*2.64/100)</f>
        <v/>
      </c>
      <c r="O66" s="59">
        <f>IF((G66&gt;(3170*C66/100)),((G66-(3170*C66/100))*(6.58/100)),0)</f>
        <v/>
      </c>
      <c r="P66" s="59">
        <f>IF(((G66-(H66+I66+J66+N66+O66))&gt;1426.13),((G66-(H66+I66+J66+N66+O66))*1/100),0)</f>
        <v/>
      </c>
      <c r="Q66" s="60">
        <f>G66-SUM(H66:P66)</f>
        <v/>
      </c>
    </row>
    <row r="67">
      <c r="A67" s="27" t="inlineStr">
        <is>
          <t>Technicien classe normale échelon 7</t>
        </is>
      </c>
      <c r="B67" s="28" t="n">
        <v>371</v>
      </c>
      <c r="C67" s="28" t="n">
        <v>100</v>
      </c>
      <c r="D67" s="59">
        <f>($D$1*(B67/12)*C67)/100</f>
        <v/>
      </c>
      <c r="E67" s="59">
        <f>IF(B67&gt;=313,D67,E64)*3/100</f>
        <v/>
      </c>
      <c r="F67" s="59">
        <f>IF(B67&lt;315,1457.52*C67/100-D67,0)</f>
        <v/>
      </c>
      <c r="G67" s="59">
        <f>SUM(D67:F67)</f>
        <v/>
      </c>
      <c r="H67" s="59">
        <f>G67*0.75/100</f>
        <v/>
      </c>
      <c r="I67" s="59">
        <f>G67*0.3/100</f>
        <v/>
      </c>
      <c r="J67" s="59">
        <f>IF(G67&lt;3170*(C67/100),G67*6.85/100,3170*(C67/100)*6.85/100)</f>
        <v/>
      </c>
      <c r="K67" s="59">
        <f>(G67*0.9825)*2.4/100</f>
        <v/>
      </c>
      <c r="L67" s="59">
        <f>(G67*0.9825)*5.1/100</f>
        <v/>
      </c>
      <c r="M67" s="59">
        <f>(G67*0.9825)*0.5/100</f>
        <v/>
      </c>
      <c r="N67" s="59">
        <f>IF(G67&lt;(3170*(C67/100)),(G67*2.64/100),3170*(C67/100)*2.64/100)</f>
        <v/>
      </c>
      <c r="O67" s="59">
        <f>IF((G67&gt;(3170*C67/100)),((G67-(3170*C67/100))*(6.58/100)),0)</f>
        <v/>
      </c>
      <c r="P67" s="59">
        <f>IF(((G67-(H67+I67+J67+N67+O67))&gt;1426.13),((G67-(H67+I67+J67+N67+O67))*1/100),0)</f>
        <v/>
      </c>
      <c r="Q67" s="60">
        <f>G67-SUM(H67:P67)</f>
        <v/>
      </c>
    </row>
    <row r="68">
      <c r="A68" s="27" t="inlineStr">
        <is>
          <t>Technicien classe normale échelon 8</t>
        </is>
      </c>
      <c r="B68" s="28" t="n">
        <v>386</v>
      </c>
      <c r="C68" s="28" t="n">
        <v>100</v>
      </c>
      <c r="D68" s="59">
        <f>($D$1*(B68/12)*C68)/100</f>
        <v/>
      </c>
      <c r="E68" s="59">
        <f>IF(B68&gt;=313,D68,E65)*3/100</f>
        <v/>
      </c>
      <c r="F68" s="59">
        <f>IF(B68&lt;315,1457.52*C68/100-D68,0)</f>
        <v/>
      </c>
      <c r="G68" s="59">
        <f>SUM(D68:F68)</f>
        <v/>
      </c>
      <c r="H68" s="59">
        <f>G68*0.75/100</f>
        <v/>
      </c>
      <c r="I68" s="59">
        <f>G68*0.3/100</f>
        <v/>
      </c>
      <c r="J68" s="59">
        <f>IF(G68&lt;3170*(C68/100),G68*6.85/100,3170*(C68/100)*6.85/100)</f>
        <v/>
      </c>
      <c r="K68" s="59">
        <f>(G68*0.9825)*2.4/100</f>
        <v/>
      </c>
      <c r="L68" s="59">
        <f>(G68*0.9825)*5.1/100</f>
        <v/>
      </c>
      <c r="M68" s="59">
        <f>(G68*0.9825)*0.5/100</f>
        <v/>
      </c>
      <c r="N68" s="59">
        <f>IF(G68&lt;(3170*(C68/100)),(G68*2.64/100),3170*(C68/100)*2.64/100)</f>
        <v/>
      </c>
      <c r="O68" s="59">
        <f>IF((G68&gt;(3170*C68/100)),((G68-(3170*C68/100))*(6.58/100)),0)</f>
        <v/>
      </c>
      <c r="P68" s="59">
        <f>IF(((G68-(H68+I68+J68+N68+O68))&gt;1426.13),((G68-(H68+I68+J68+N68+O68))*1/100),0)</f>
        <v/>
      </c>
      <c r="Q68" s="60">
        <f>G68-SUM(H68:P68)</f>
        <v/>
      </c>
    </row>
    <row r="69">
      <c r="A69" s="27" t="inlineStr">
        <is>
          <t>Technicien classe normale échelon 9</t>
        </is>
      </c>
      <c r="B69" s="28" t="n">
        <v>400</v>
      </c>
      <c r="C69" s="28" t="n">
        <v>100</v>
      </c>
      <c r="D69" s="59">
        <f>($D$1*(B69/12)*C69)/100</f>
        <v/>
      </c>
      <c r="E69" s="59">
        <f>IF(B69&gt;=313,D69,E66)*3/100</f>
        <v/>
      </c>
      <c r="F69" s="59">
        <f>IF(B69&lt;315,1457.52*C69/100-D69,0)</f>
        <v/>
      </c>
      <c r="G69" s="59">
        <f>SUM(D69:F69)</f>
        <v/>
      </c>
      <c r="H69" s="59">
        <f>G69*0.75/100</f>
        <v/>
      </c>
      <c r="I69" s="59">
        <f>G69*0.3/100</f>
        <v/>
      </c>
      <c r="J69" s="59">
        <f>IF(G69&lt;3170*(C69/100),G69*6.85/100,3170*(C69/100)*6.85/100)</f>
        <v/>
      </c>
      <c r="K69" s="59">
        <f>(G69*0.9825)*2.4/100</f>
        <v/>
      </c>
      <c r="L69" s="59">
        <f>(G69*0.9825)*5.1/100</f>
        <v/>
      </c>
      <c r="M69" s="59">
        <f>(G69*0.9825)*0.5/100</f>
        <v/>
      </c>
      <c r="N69" s="59">
        <f>IF(G69&lt;(3170*(C69/100)),(G69*2.64/100),3170*(C69/100)*2.64/100)</f>
        <v/>
      </c>
      <c r="O69" s="59">
        <f>IF((G69&gt;(3170*C69/100)),((G69-(3170*C69/100))*(6.58/100)),0)</f>
        <v/>
      </c>
      <c r="P69" s="59">
        <f>IF(((G69-(H69+I69+J69+N69+O69))&gt;1426.13),((G69-(H69+I69+J69+N69+O69))*1/100),0)</f>
        <v/>
      </c>
      <c r="Q69" s="60">
        <f>G69-SUM(H69:P69)</f>
        <v/>
      </c>
    </row>
    <row r="70">
      <c r="A70" s="27" t="inlineStr">
        <is>
          <t>Technicien classe normale échelon 10</t>
        </is>
      </c>
      <c r="B70" s="28" t="n">
        <v>422</v>
      </c>
      <c r="C70" s="28" t="n">
        <v>100</v>
      </c>
      <c r="D70" s="59">
        <f>($D$1*(B70/12)*C70)/100</f>
        <v/>
      </c>
      <c r="E70" s="59">
        <f>IF(B70&gt;=313,D70,E67)*3/100</f>
        <v/>
      </c>
      <c r="F70" s="59">
        <f>IF(B70&lt;315,1457.52*C70/100-D70,0)</f>
        <v/>
      </c>
      <c r="G70" s="59">
        <f>SUM(D70:F70)</f>
        <v/>
      </c>
      <c r="H70" s="59">
        <f>G70*0.75/100</f>
        <v/>
      </c>
      <c r="I70" s="59">
        <f>G70*0.3/100</f>
        <v/>
      </c>
      <c r="J70" s="59">
        <f>IF(G70&lt;3170*(C70/100),G70*6.85/100,3170*(C70/100)*6.85/100)</f>
        <v/>
      </c>
      <c r="K70" s="59">
        <f>(G70*0.9825)*2.4/100</f>
        <v/>
      </c>
      <c r="L70" s="59">
        <f>(G70*0.9825)*5.1/100</f>
        <v/>
      </c>
      <c r="M70" s="59">
        <f>(G70*0.9825)*0.5/100</f>
        <v/>
      </c>
      <c r="N70" s="59">
        <f>IF(G70&lt;(3170*(C70/100)),(G70*2.64/100),3170*(C70/100)*2.64/100)</f>
        <v/>
      </c>
      <c r="O70" s="59">
        <f>IF((G70&gt;(3170*C70/100)),((G70-(3170*C70/100))*(6.58/100)),0)</f>
        <v/>
      </c>
      <c r="P70" s="59">
        <f>IF(((G70-(H70+I70+J70+N70+O70))&gt;1426.13),((G70-(H70+I70+J70+N70+O70))*1/100),0)</f>
        <v/>
      </c>
      <c r="Q70" s="60">
        <f>G70-SUM(H70:P70)</f>
        <v/>
      </c>
    </row>
    <row r="71">
      <c r="A71" s="27" t="inlineStr">
        <is>
          <t>Technicien classe normale échelon 11</t>
        </is>
      </c>
      <c r="B71" s="28" t="n">
        <v>443</v>
      </c>
      <c r="C71" s="28" t="n">
        <v>100</v>
      </c>
      <c r="D71" s="59">
        <f>($D$1*(B71/12)*C71)/100</f>
        <v/>
      </c>
      <c r="E71" s="59">
        <f>IF(B71&gt;=313,D71,E68)*3/100</f>
        <v/>
      </c>
      <c r="F71" s="59">
        <f>IF(B71&lt;315,1457.52*C71/100-D71,0)</f>
        <v/>
      </c>
      <c r="G71" s="59">
        <f>SUM(D71:F71)</f>
        <v/>
      </c>
      <c r="H71" s="59">
        <f>G71*0.75/100</f>
        <v/>
      </c>
      <c r="I71" s="59">
        <f>G71*0.3/100</f>
        <v/>
      </c>
      <c r="J71" s="59">
        <f>IF(G71&lt;3170*(C71/100),G71*6.85/100,3170*(C71/100)*6.85/100)</f>
        <v/>
      </c>
      <c r="K71" s="59">
        <f>(G71*0.9825)*2.4/100</f>
        <v/>
      </c>
      <c r="L71" s="59">
        <f>(G71*0.9825)*5.1/100</f>
        <v/>
      </c>
      <c r="M71" s="59">
        <f>(G71*0.9825)*0.5/100</f>
        <v/>
      </c>
      <c r="N71" s="59">
        <f>IF(G71&lt;(3170*(C71/100)),(G71*2.64/100),3170*(C71/100)*2.64/100)</f>
        <v/>
      </c>
      <c r="O71" s="59">
        <f>IF((G71&gt;(3170*C71/100)),((G71-(3170*C71/100))*(6.58/100)),0)</f>
        <v/>
      </c>
      <c r="P71" s="59">
        <f>IF(((G71-(H71+I71+J71+N71+O71))&gt;1426.13),((G71-(H71+I71+J71+N71+O71))*1/100),0)</f>
        <v/>
      </c>
      <c r="Q71" s="60">
        <f>G71-SUM(H71:P71)</f>
        <v/>
      </c>
    </row>
    <row r="72">
      <c r="A72" s="27" t="inlineStr">
        <is>
          <t>Technicien classe normale échelon 12</t>
        </is>
      </c>
      <c r="B72" s="28" t="n">
        <v>466</v>
      </c>
      <c r="C72" s="28" t="n">
        <v>100</v>
      </c>
      <c r="D72" s="59">
        <f>($D$1*(B72/12)*C72)/100</f>
        <v/>
      </c>
      <c r="E72" s="59">
        <f>IF(B72&gt;=313,D72,E69)*3/100</f>
        <v/>
      </c>
      <c r="F72" s="59">
        <f>IF(B72&lt;315,1457.52*C72/100-D72,0)</f>
        <v/>
      </c>
      <c r="G72" s="59">
        <f>SUM(D72:F72)</f>
        <v/>
      </c>
      <c r="H72" s="59">
        <f>G72*0.75/100</f>
        <v/>
      </c>
      <c r="I72" s="59">
        <f>G72*0.3/100</f>
        <v/>
      </c>
      <c r="J72" s="59">
        <f>IF(G72&lt;3170*(C72/100),G72*6.85/100,3170*(C72/100)*6.85/100)</f>
        <v/>
      </c>
      <c r="K72" s="59">
        <f>(G72*0.9825)*2.4/100</f>
        <v/>
      </c>
      <c r="L72" s="59">
        <f>(G72*0.9825)*5.1/100</f>
        <v/>
      </c>
      <c r="M72" s="59">
        <f>(G72*0.9825)*0.5/100</f>
        <v/>
      </c>
      <c r="N72" s="59">
        <f>IF(G72&lt;(3170*(C72/100)),(G72*2.64/100),3170*(C72/100)*2.64/100)</f>
        <v/>
      </c>
      <c r="O72" s="59">
        <f>IF((G72&gt;(3170*C72/100)),((G72-(3170*C72/100))*(6.58/100)),0)</f>
        <v/>
      </c>
      <c r="P72" s="59">
        <f>IF(((G72-(H72+I72+J72+N72+O72))&gt;1426.13),((G72-(H72+I72+J72+N72+O72))*1/100),0)</f>
        <v/>
      </c>
      <c r="Q72" s="60">
        <f>G72-SUM(H72:P72)</f>
        <v/>
      </c>
    </row>
    <row r="73">
      <c r="A73" s="27" t="inlineStr">
        <is>
          <t>Technicien classe normale échelon 13</t>
        </is>
      </c>
      <c r="B73" s="28" t="n">
        <v>486</v>
      </c>
      <c r="C73" s="28" t="n">
        <v>100</v>
      </c>
      <c r="D73" s="59">
        <f>($D$1*(B73/12)*C73)/100</f>
        <v/>
      </c>
      <c r="E73" s="59">
        <f>IF(B73&gt;=313,D73,E70)*3/100</f>
        <v/>
      </c>
      <c r="F73" s="59">
        <f>IF(B73&lt;315,1457.52*C73/100-D73,0)</f>
        <v/>
      </c>
      <c r="G73" s="59">
        <f>SUM(D73:F73)</f>
        <v/>
      </c>
      <c r="H73" s="59">
        <f>G73*0.75/100</f>
        <v/>
      </c>
      <c r="I73" s="59">
        <f>G73*0.3/100</f>
        <v/>
      </c>
      <c r="J73" s="59">
        <f>IF(G73&lt;3170*(C73/100),G73*6.85/100,3170*(C73/100)*6.85/100)</f>
        <v/>
      </c>
      <c r="K73" s="59">
        <f>(G73*0.9825)*2.4/100</f>
        <v/>
      </c>
      <c r="L73" s="59">
        <f>(G73*0.9825)*5.1/100</f>
        <v/>
      </c>
      <c r="M73" s="59">
        <f>(G73*0.9825)*0.5/100</f>
        <v/>
      </c>
      <c r="N73" s="59">
        <f>IF(G73&lt;(3170*(C73/100)),(G73*2.64/100),3170*(C73/100)*2.64/100)</f>
        <v/>
      </c>
      <c r="O73" s="59">
        <f>IF((G73&gt;(3170*C73/100)),((G73-(3170*C73/100))*(6.58/100)),0)</f>
        <v/>
      </c>
      <c r="P73" s="59">
        <f>IF(((G73-(H73+I73+J73+N73+O73))&gt;1426.13),((G73-(H73+I73+J73+N73+O73))*1/100),0)</f>
        <v/>
      </c>
      <c r="Q73" s="60">
        <f>G73-SUM(H73:P73)</f>
        <v/>
      </c>
    </row>
    <row r="74">
      <c r="A74" s="27" t="inlineStr">
        <is>
          <t>Technicien classe supérieure échelon 1</t>
        </is>
      </c>
      <c r="B74" s="28" t="n">
        <v>327</v>
      </c>
      <c r="C74" s="28" t="n">
        <v>100</v>
      </c>
      <c r="D74" s="59">
        <f>($D$1*(B74/12)*C74)/100</f>
        <v/>
      </c>
      <c r="E74" s="59">
        <f>IF(B74&gt;=313,D74,E71)*3/100</f>
        <v/>
      </c>
      <c r="F74" s="59">
        <f>IF(B74&lt;315,1457.52*C74/100-D74,0)</f>
        <v/>
      </c>
      <c r="G74" s="59">
        <f>SUM(D74:F74)</f>
        <v/>
      </c>
      <c r="H74" s="59">
        <f>G74*0.75/100</f>
        <v/>
      </c>
      <c r="I74" s="59">
        <f>G74*0.3/100</f>
        <v/>
      </c>
      <c r="J74" s="59">
        <f>IF(G74&lt;3170*(C74/100),G74*6.85/100,3170*(C74/100)*6.85/100)</f>
        <v/>
      </c>
      <c r="K74" s="59">
        <f>(G74*0.9825)*2.4/100</f>
        <v/>
      </c>
      <c r="L74" s="59">
        <f>(G74*0.9825)*5.1/100</f>
        <v/>
      </c>
      <c r="M74" s="59">
        <f>(G74*0.9825)*0.5/100</f>
        <v/>
      </c>
      <c r="N74" s="59">
        <f>IF(G74&lt;(3170*(C74/100)),(G74*2.64/100),3170*(C74/100)*2.64/100)</f>
        <v/>
      </c>
      <c r="O74" s="59">
        <f>IF((G74&gt;(3170*C74/100)),((G74-(3170*C74/100))*(6.58/100)),0)</f>
        <v/>
      </c>
      <c r="P74" s="59">
        <f>IF(((G74-(H74+I74+J74+N74+O74))&gt;1426.13),((G74-(H74+I74+J74+N74+O74))*1/100),0)</f>
        <v/>
      </c>
      <c r="Q74" s="60">
        <f>G74-SUM(H74:P74)</f>
        <v/>
      </c>
    </row>
    <row r="75">
      <c r="A75" s="27" t="inlineStr">
        <is>
          <t>Technicien classe supérieure échelon 2</t>
        </is>
      </c>
      <c r="B75" s="28" t="n">
        <v>332</v>
      </c>
      <c r="C75" s="28" t="n">
        <v>100</v>
      </c>
      <c r="D75" s="59">
        <f>($D$1*(B75/12)*C75)/100</f>
        <v/>
      </c>
      <c r="E75" s="59">
        <f>IF(B75&gt;=313,D75,E72)*3/100</f>
        <v/>
      </c>
      <c r="F75" s="59">
        <f>IF(B75&lt;315,1457.52*C75/100-D75,0)</f>
        <v/>
      </c>
      <c r="G75" s="59">
        <f>SUM(D75:F75)</f>
        <v/>
      </c>
      <c r="H75" s="59">
        <f>G75*0.75/100</f>
        <v/>
      </c>
      <c r="I75" s="59">
        <f>G75*0.3/100</f>
        <v/>
      </c>
      <c r="J75" s="59">
        <f>IF(G75&lt;3170*(C75/100),G75*6.85/100,3170*(C75/100)*6.85/100)</f>
        <v/>
      </c>
      <c r="K75" s="59">
        <f>(G75*0.9825)*2.4/100</f>
        <v/>
      </c>
      <c r="L75" s="59">
        <f>(G75*0.9825)*5.1/100</f>
        <v/>
      </c>
      <c r="M75" s="59">
        <f>(G75*0.9825)*0.5/100</f>
        <v/>
      </c>
      <c r="N75" s="59">
        <f>IF(G75&lt;(3170*(C75/100)),(G75*2.64/100),3170*(C75/100)*2.64/100)</f>
        <v/>
      </c>
      <c r="O75" s="59">
        <f>IF((G75&gt;(3170*C75/100)),((G75-(3170*C75/100))*(6.58/100)),0)</f>
        <v/>
      </c>
      <c r="P75" s="59">
        <f>IF(((G75-(H75+I75+J75+N75+O75))&gt;1426.13),((G75-(H75+I75+J75+N75+O75))*1/100),0)</f>
        <v/>
      </c>
      <c r="Q75" s="60">
        <f>G75-SUM(H75:P75)</f>
        <v/>
      </c>
    </row>
    <row r="76">
      <c r="A76" s="27" t="inlineStr">
        <is>
          <t>Technicien classe supérieure échelon 3</t>
        </is>
      </c>
      <c r="B76" s="28" t="n">
        <v>340</v>
      </c>
      <c r="C76" s="28" t="n">
        <v>100</v>
      </c>
      <c r="D76" s="59">
        <f>($D$1*(B76/12)*C76)/100</f>
        <v/>
      </c>
      <c r="E76" s="59">
        <f>IF(B76&gt;=313,D76,E73)*3/100</f>
        <v/>
      </c>
      <c r="F76" s="59">
        <f>IF(B76&lt;315,1457.52*C76/100-D76,0)</f>
        <v/>
      </c>
      <c r="G76" s="59">
        <f>SUM(D76:F76)</f>
        <v/>
      </c>
      <c r="H76" s="59">
        <f>G76*0.75/100</f>
        <v/>
      </c>
      <c r="I76" s="59">
        <f>G76*0.3/100</f>
        <v/>
      </c>
      <c r="J76" s="59">
        <f>IF(G76&lt;3170*(C76/100),G76*6.85/100,3170*(C76/100)*6.85/100)</f>
        <v/>
      </c>
      <c r="K76" s="59">
        <f>(G76*0.9825)*2.4/100</f>
        <v/>
      </c>
      <c r="L76" s="59">
        <f>(G76*0.9825)*5.1/100</f>
        <v/>
      </c>
      <c r="M76" s="59">
        <f>(G76*0.9825)*0.5/100</f>
        <v/>
      </c>
      <c r="N76" s="59">
        <f>IF(G76&lt;(3170*(C76/100)),(G76*2.64/100),3170*(C76/100)*2.64/100)</f>
        <v/>
      </c>
      <c r="O76" s="59">
        <f>IF((G76&gt;(3170*C76/100)),((G76-(3170*C76/100))*(6.58/100)),0)</f>
        <v/>
      </c>
      <c r="P76" s="59">
        <f>IF(((G76-(H76+I76+J76+N76+O76))&gt;1426.13),((G76-(H76+I76+J76+N76+O76))*1/100),0)</f>
        <v/>
      </c>
      <c r="Q76" s="60">
        <f>G76-SUM(H76:P76)</f>
        <v/>
      </c>
    </row>
    <row r="77">
      <c r="A77" s="27" t="inlineStr">
        <is>
          <t>Technicien classe supérieure échelon 4</t>
        </is>
      </c>
      <c r="B77" s="28" t="n">
        <v>348</v>
      </c>
      <c r="C77" s="28" t="n">
        <v>100</v>
      </c>
      <c r="D77" s="59">
        <f>($D$1*(B77/12)*C77)/100</f>
        <v/>
      </c>
      <c r="E77" s="59">
        <f>IF(B77&gt;=313,D77,E74)*3/100</f>
        <v/>
      </c>
      <c r="F77" s="59">
        <f>IF(B77&lt;315,1457.52*C77/100-D77,0)</f>
        <v/>
      </c>
      <c r="G77" s="59">
        <f>SUM(D77:F77)</f>
        <v/>
      </c>
      <c r="H77" s="59">
        <f>G77*0.75/100</f>
        <v/>
      </c>
      <c r="I77" s="59">
        <f>G77*0.3/100</f>
        <v/>
      </c>
      <c r="J77" s="59">
        <f>IF(G77&lt;3170*(C77/100),G77*6.85/100,3170*(C77/100)*6.85/100)</f>
        <v/>
      </c>
      <c r="K77" s="59">
        <f>(G77*0.9825)*2.4/100</f>
        <v/>
      </c>
      <c r="L77" s="59">
        <f>(G77*0.9825)*5.1/100</f>
        <v/>
      </c>
      <c r="M77" s="59">
        <f>(G77*0.9825)*0.5/100</f>
        <v/>
      </c>
      <c r="N77" s="59">
        <f>IF(G77&lt;(3170*(C77/100)),(G77*2.64/100),3170*(C77/100)*2.64/100)</f>
        <v/>
      </c>
      <c r="O77" s="59">
        <f>IF((G77&gt;(3170*C77/100)),((G77-(3170*C77/100))*(6.58/100)),0)</f>
        <v/>
      </c>
      <c r="P77" s="59">
        <f>IF(((G77-(H77+I77+J77+N77+O77))&gt;1426.13),((G77-(H77+I77+J77+N77+O77))*1/100),0)</f>
        <v/>
      </c>
      <c r="Q77" s="60">
        <f>G77-SUM(H77:P77)</f>
        <v/>
      </c>
    </row>
    <row r="78">
      <c r="A78" s="27" t="inlineStr">
        <is>
          <t>Technicien classe supérieure échelon 5</t>
        </is>
      </c>
      <c r="B78" s="28" t="n">
        <v>361</v>
      </c>
      <c r="C78" s="28" t="n">
        <v>100</v>
      </c>
      <c r="D78" s="59">
        <f>($D$1*(B78/12)*C78)/100</f>
        <v/>
      </c>
      <c r="E78" s="59">
        <f>IF(B78&gt;=313,D78,E75)*3/100</f>
        <v/>
      </c>
      <c r="F78" s="59">
        <f>IF(B78&lt;315,1457.52*C78/100-D78,0)</f>
        <v/>
      </c>
      <c r="G78" s="59">
        <f>SUM(D78:F78)</f>
        <v/>
      </c>
      <c r="H78" s="59">
        <f>G78*0.75/100</f>
        <v/>
      </c>
      <c r="I78" s="59">
        <f>G78*0.3/100</f>
        <v/>
      </c>
      <c r="J78" s="59">
        <f>IF(G78&lt;3170*(C78/100),G78*6.85/100,3170*(C78/100)*6.85/100)</f>
        <v/>
      </c>
      <c r="K78" s="59">
        <f>(G78*0.9825)*2.4/100</f>
        <v/>
      </c>
      <c r="L78" s="59">
        <f>(G78*0.9825)*5.1/100</f>
        <v/>
      </c>
      <c r="M78" s="59">
        <f>(G78*0.9825)*0.5/100</f>
        <v/>
      </c>
      <c r="N78" s="59">
        <f>IF(G78&lt;(3170*(C78/100)),(G78*2.64/100),3170*(C78/100)*2.64/100)</f>
        <v/>
      </c>
      <c r="O78" s="59">
        <f>IF((G78&gt;(3170*C78/100)),((G78-(3170*C78/100))*(6.58/100)),0)</f>
        <v/>
      </c>
      <c r="P78" s="59">
        <f>IF(((G78-(H78+I78+J78+N78+O78))&gt;1426.13),((G78-(H78+I78+J78+N78+O78))*1/100),0)</f>
        <v/>
      </c>
      <c r="Q78" s="60">
        <f>G78-SUM(H78:P78)</f>
        <v/>
      </c>
    </row>
    <row r="79">
      <c r="A79" s="27" t="inlineStr">
        <is>
          <t>Technicien classe supérieure échelon 6</t>
        </is>
      </c>
      <c r="B79" s="28" t="n">
        <v>375</v>
      </c>
      <c r="C79" s="28" t="n">
        <v>100</v>
      </c>
      <c r="D79" s="59">
        <f>($D$1*(B79/12)*C79)/100</f>
        <v/>
      </c>
      <c r="E79" s="59">
        <f>IF(B79&gt;=313,D79,E76)*3/100</f>
        <v/>
      </c>
      <c r="F79" s="59">
        <f>IF(B79&lt;315,1457.52*C79/100-D79,0)</f>
        <v/>
      </c>
      <c r="G79" s="59">
        <f>SUM(D79:F79)</f>
        <v/>
      </c>
      <c r="H79" s="59">
        <f>G79*0.75/100</f>
        <v/>
      </c>
      <c r="I79" s="59">
        <f>G79*0.3/100</f>
        <v/>
      </c>
      <c r="J79" s="59">
        <f>IF(G79&lt;3170*(C79/100),G79*6.85/100,3170*(C79/100)*6.85/100)</f>
        <v/>
      </c>
      <c r="K79" s="59">
        <f>(G79*0.9825)*2.4/100</f>
        <v/>
      </c>
      <c r="L79" s="59">
        <f>(G79*0.9825)*5.1/100</f>
        <v/>
      </c>
      <c r="M79" s="59">
        <f>(G79*0.9825)*0.5/100</f>
        <v/>
      </c>
      <c r="N79" s="59">
        <f>IF(G79&lt;(3170*(C79/100)),(G79*2.64/100),3170*(C79/100)*2.64/100)</f>
        <v/>
      </c>
      <c r="O79" s="59">
        <f>IF((G79&gt;(3170*C79/100)),((G79-(3170*C79/100))*(6.58/100)),0)</f>
        <v/>
      </c>
      <c r="P79" s="59">
        <f>IF(((G79-(H79+I79+J79+N79+O79))&gt;1426.13),((G79-(H79+I79+J79+N79+O79))*1/100),0)</f>
        <v/>
      </c>
      <c r="Q79" s="60">
        <f>G79-SUM(H79:P79)</f>
        <v/>
      </c>
    </row>
    <row r="80">
      <c r="A80" s="27" t="inlineStr">
        <is>
          <t>Technicien classe supérieure échelon 7</t>
        </is>
      </c>
      <c r="B80" s="28" t="n">
        <v>390</v>
      </c>
      <c r="C80" s="28" t="n">
        <v>100</v>
      </c>
      <c r="D80" s="59">
        <f>($D$1*(B80/12)*C80)/100</f>
        <v/>
      </c>
      <c r="E80" s="59">
        <f>IF(B80&gt;=313,D80,E77)*3/100</f>
        <v/>
      </c>
      <c r="F80" s="59">
        <f>IF(B80&lt;315,1457.52*C80/100-D80,0)</f>
        <v/>
      </c>
      <c r="G80" s="59">
        <f>SUM(D80:F80)</f>
        <v/>
      </c>
      <c r="H80" s="59">
        <f>G80*0.75/100</f>
        <v/>
      </c>
      <c r="I80" s="59">
        <f>G80*0.3/100</f>
        <v/>
      </c>
      <c r="J80" s="59">
        <f>IF(G80&lt;3170*(C80/100),G80*6.85/100,3170*(C80/100)*6.85/100)</f>
        <v/>
      </c>
      <c r="K80" s="59">
        <f>(G80*0.9825)*2.4/100</f>
        <v/>
      </c>
      <c r="L80" s="59">
        <f>(G80*0.9825)*5.1/100</f>
        <v/>
      </c>
      <c r="M80" s="59">
        <f>(G80*0.9825)*0.5/100</f>
        <v/>
      </c>
      <c r="N80" s="59">
        <f>IF(G80&lt;(3170*(C80/100)),(G80*2.64/100),3170*(C80/100)*2.64/100)</f>
        <v/>
      </c>
      <c r="O80" s="59">
        <f>IF((G80&gt;(3170*C80/100)),((G80-(3170*C80/100))*(6.58/100)),0)</f>
        <v/>
      </c>
      <c r="P80" s="59">
        <f>IF(((G80-(H80+I80+J80+N80+O80))&gt;1426.13),((G80-(H80+I80+J80+N80+O80))*1/100),0)</f>
        <v/>
      </c>
      <c r="Q80" s="60">
        <f>G80-SUM(H80:P80)</f>
        <v/>
      </c>
    </row>
    <row r="81">
      <c r="A81" s="27" t="inlineStr">
        <is>
          <t>Technicien classe supérieure échelon 8</t>
        </is>
      </c>
      <c r="B81" s="28" t="n">
        <v>405</v>
      </c>
      <c r="C81" s="28" t="n">
        <v>100</v>
      </c>
      <c r="D81" s="59">
        <f>($D$1*(B81/12)*C81)/100</f>
        <v/>
      </c>
      <c r="E81" s="59">
        <f>IF(B81&gt;=313,D81,E78)*3/100</f>
        <v/>
      </c>
      <c r="F81" s="59">
        <f>IF(B81&lt;315,1457.52*C81/100-D81,0)</f>
        <v/>
      </c>
      <c r="G81" s="59">
        <f>SUM(D81:F81)</f>
        <v/>
      </c>
      <c r="H81" s="59">
        <f>G81*0.75/100</f>
        <v/>
      </c>
      <c r="I81" s="59">
        <f>G81*0.3/100</f>
        <v/>
      </c>
      <c r="J81" s="59">
        <f>IF(G81&lt;3170*(C81/100),G81*6.85/100,3170*(C81/100)*6.85/100)</f>
        <v/>
      </c>
      <c r="K81" s="59">
        <f>(G81*0.9825)*2.4/100</f>
        <v/>
      </c>
      <c r="L81" s="59">
        <f>(G81*0.9825)*5.1/100</f>
        <v/>
      </c>
      <c r="M81" s="59">
        <f>(G81*0.9825)*0.5/100</f>
        <v/>
      </c>
      <c r="N81" s="59">
        <f>IF(G81&lt;(3170*(C81/100)),(G81*2.64/100),3170*(C81/100)*2.64/100)</f>
        <v/>
      </c>
      <c r="O81" s="59">
        <f>IF((G81&gt;(3170*C81/100)),((G81-(3170*C81/100))*(6.58/100)),0)</f>
        <v/>
      </c>
      <c r="P81" s="59">
        <f>IF(((G81-(H81+I81+J81+N81+O81))&gt;1426.13),((G81-(H81+I81+J81+N81+O81))*1/100),0)</f>
        <v/>
      </c>
      <c r="Q81" s="60">
        <f>G81-SUM(H81:P81)</f>
        <v/>
      </c>
    </row>
    <row r="82">
      <c r="A82" s="27" t="inlineStr">
        <is>
          <t>Technicien classe supérieure échelon 9</t>
        </is>
      </c>
      <c r="B82" s="28" t="n">
        <v>425</v>
      </c>
      <c r="C82" s="28" t="n">
        <v>100</v>
      </c>
      <c r="D82" s="59">
        <f>($D$1*(B82/12)*C82)/100</f>
        <v/>
      </c>
      <c r="E82" s="59">
        <f>IF(B82&gt;=313,D82,E79)*3/100</f>
        <v/>
      </c>
      <c r="F82" s="59">
        <f>IF(B82&lt;315,1457.52*C82/100-D82,0)</f>
        <v/>
      </c>
      <c r="G82" s="59">
        <f>SUM(D82:F82)</f>
        <v/>
      </c>
      <c r="H82" s="59">
        <f>G82*0.75/100</f>
        <v/>
      </c>
      <c r="I82" s="59">
        <f>G82*0.3/100</f>
        <v/>
      </c>
      <c r="J82" s="59">
        <f>IF(G82&lt;3170*(C82/100),G82*6.85/100,3170*(C82/100)*6.85/100)</f>
        <v/>
      </c>
      <c r="K82" s="59">
        <f>(G82*0.9825)*2.4/100</f>
        <v/>
      </c>
      <c r="L82" s="59">
        <f>(G82*0.9825)*5.1/100</f>
        <v/>
      </c>
      <c r="M82" s="59">
        <f>(G82*0.9825)*0.5/100</f>
        <v/>
      </c>
      <c r="N82" s="59">
        <f>IF(G82&lt;(3170*(C82/100)),(G82*2.64/100),3170*(C82/100)*2.64/100)</f>
        <v/>
      </c>
      <c r="O82" s="59">
        <f>IF((G82&gt;(3170*C82/100)),((G82-(3170*C82/100))*(6.58/100)),0)</f>
        <v/>
      </c>
      <c r="P82" s="59">
        <f>IF(((G82-(H82+I82+J82+N82+O82))&gt;1426.13),((G82-(H82+I82+J82+N82+O82))*1/100),0)</f>
        <v/>
      </c>
      <c r="Q82" s="60">
        <f>G82-SUM(H82:P82)</f>
        <v/>
      </c>
    </row>
    <row r="83">
      <c r="A83" s="27" t="inlineStr">
        <is>
          <t>Technicien classe supérieure échelon 10</t>
        </is>
      </c>
      <c r="B83" s="28" t="n">
        <v>445</v>
      </c>
      <c r="C83" s="28" t="n">
        <v>100</v>
      </c>
      <c r="D83" s="59">
        <f>($D$1*(B83/12)*C83)/100</f>
        <v/>
      </c>
      <c r="E83" s="59">
        <f>IF(B83&gt;=313,D83,E80)*3/100</f>
        <v/>
      </c>
      <c r="F83" s="59">
        <f>IF(B83&lt;315,1457.52*C83/100-D83,0)</f>
        <v/>
      </c>
      <c r="G83" s="59">
        <f>SUM(D83:F83)</f>
        <v/>
      </c>
      <c r="H83" s="59">
        <f>G83*0.75/100</f>
        <v/>
      </c>
      <c r="I83" s="59">
        <f>G83*0.3/100</f>
        <v/>
      </c>
      <c r="J83" s="59">
        <f>IF(G83&lt;3170*(C83/100),G83*6.85/100,3170*(C83/100)*6.85/100)</f>
        <v/>
      </c>
      <c r="K83" s="59">
        <f>(G83*0.9825)*2.4/100</f>
        <v/>
      </c>
      <c r="L83" s="59">
        <f>(G83*0.9825)*5.1/100</f>
        <v/>
      </c>
      <c r="M83" s="59">
        <f>(G83*0.9825)*0.5/100</f>
        <v/>
      </c>
      <c r="N83" s="59">
        <f>IF(G83&lt;(3170*(C83/100)),(G83*2.64/100),3170*(C83/100)*2.64/100)</f>
        <v/>
      </c>
      <c r="O83" s="59">
        <f>IF((G83&gt;(3170*C83/100)),((G83-(3170*C83/100))*(6.58/100)),0)</f>
        <v/>
      </c>
      <c r="P83" s="59">
        <f>IF(((G83-(H83+I83+J83+N83+O83))&gt;1426.13),((G83-(H83+I83+J83+N83+O83))*1/100),0)</f>
        <v/>
      </c>
      <c r="Q83" s="60">
        <f>G83-SUM(H83:P83)</f>
        <v/>
      </c>
    </row>
    <row r="84">
      <c r="A84" s="27" t="inlineStr">
        <is>
          <t>Technicien classe supérieure échelon 11</t>
        </is>
      </c>
      <c r="B84" s="28" t="n">
        <v>468</v>
      </c>
      <c r="C84" s="28" t="n">
        <v>100</v>
      </c>
      <c r="D84" s="59">
        <f>($D$1*(B84/12)*C84)/100</f>
        <v/>
      </c>
      <c r="E84" s="59">
        <f>IF(B84&gt;=313,D84,E81)*3/100</f>
        <v/>
      </c>
      <c r="F84" s="59">
        <f>IF(B84&lt;315,1457.52*C84/100-D84,0)</f>
        <v/>
      </c>
      <c r="G84" s="59">
        <f>SUM(D84:F84)</f>
        <v/>
      </c>
      <c r="H84" s="59">
        <f>G84*0.75/100</f>
        <v/>
      </c>
      <c r="I84" s="59">
        <f>G84*0.3/100</f>
        <v/>
      </c>
      <c r="J84" s="59">
        <f>IF(G84&lt;3170*(C84/100),G84*6.85/100,3170*(C84/100)*6.85/100)</f>
        <v/>
      </c>
      <c r="K84" s="59">
        <f>(G84*0.9825)*2.4/100</f>
        <v/>
      </c>
      <c r="L84" s="59">
        <f>(G84*0.9825)*5.1/100</f>
        <v/>
      </c>
      <c r="M84" s="59">
        <f>(G84*0.9825)*0.5/100</f>
        <v/>
      </c>
      <c r="N84" s="59">
        <f>IF(G84&lt;(3170*(C84/100)),(G84*2.64/100),3170*(C84/100)*2.64/100)</f>
        <v/>
      </c>
      <c r="O84" s="59">
        <f>IF((G84&gt;(3170*C84/100)),((G84-(3170*C84/100))*(6.58/100)),0)</f>
        <v/>
      </c>
      <c r="P84" s="59">
        <f>IF(((G84-(H84+I84+J84+N84+O84))&gt;1426.13),((G84-(H84+I84+J84+N84+O84))*1/100),0)</f>
        <v/>
      </c>
      <c r="Q84" s="60">
        <f>G84-SUM(H84:P84)</f>
        <v/>
      </c>
    </row>
    <row r="85">
      <c r="A85" s="27" t="inlineStr">
        <is>
          <t>Technicien classe supérieure échelon 12</t>
        </is>
      </c>
      <c r="B85" s="28" t="n">
        <v>491</v>
      </c>
      <c r="C85" s="28" t="n">
        <v>100</v>
      </c>
      <c r="D85" s="59">
        <f>($D$1*(B85/12)*C85)/100</f>
        <v/>
      </c>
      <c r="E85" s="59">
        <f>IF(B85&gt;=313,D85,E82)*3/100</f>
        <v/>
      </c>
      <c r="F85" s="59">
        <f>IF(B85&lt;315,1457.52*C85/100-D85,0)</f>
        <v/>
      </c>
      <c r="G85" s="59">
        <f>SUM(D85:F85)</f>
        <v/>
      </c>
      <c r="H85" s="59">
        <f>G85*0.75/100</f>
        <v/>
      </c>
      <c r="I85" s="59">
        <f>G85*0.3/100</f>
        <v/>
      </c>
      <c r="J85" s="59">
        <f>IF(G85&lt;3170*(C85/100),G85*6.85/100,3170*(C85/100)*6.85/100)</f>
        <v/>
      </c>
      <c r="K85" s="59">
        <f>(G85*0.9825)*2.4/100</f>
        <v/>
      </c>
      <c r="L85" s="59">
        <f>(G85*0.9825)*5.1/100</f>
        <v/>
      </c>
      <c r="M85" s="59">
        <f>(G85*0.9825)*0.5/100</f>
        <v/>
      </c>
      <c r="N85" s="59">
        <f>IF(G85&lt;(3170*(C85/100)),(G85*2.64/100),3170*(C85/100)*2.64/100)</f>
        <v/>
      </c>
      <c r="O85" s="59">
        <f>IF((G85&gt;(3170*C85/100)),((G85-(3170*C85/100))*(6.58/100)),0)</f>
        <v/>
      </c>
      <c r="P85" s="59">
        <f>IF(((G85-(H85+I85+J85+N85+O85))&gt;1426.13),((G85-(H85+I85+J85+N85+O85))*1/100),0)</f>
        <v/>
      </c>
      <c r="Q85" s="60">
        <f>G85-SUM(H85:P85)</f>
        <v/>
      </c>
    </row>
    <row r="86">
      <c r="A86" s="27" t="inlineStr">
        <is>
          <t>Technicien classe supérieure échelon 13</t>
        </is>
      </c>
      <c r="B86" s="28" t="n">
        <v>515</v>
      </c>
      <c r="C86" s="28" t="n">
        <v>100</v>
      </c>
      <c r="D86" s="59">
        <f>($D$1*(B86/12)*C86)/100</f>
        <v/>
      </c>
      <c r="E86" s="59">
        <f>IF(B86&gt;=313,D86,E83)*3/100</f>
        <v/>
      </c>
      <c r="F86" s="59">
        <f>IF(B86&lt;315,1457.52*C86/100-D86,0)</f>
        <v/>
      </c>
      <c r="G86" s="59">
        <f>SUM(D86:F86)</f>
        <v/>
      </c>
      <c r="H86" s="59">
        <f>G86*0.75/100</f>
        <v/>
      </c>
      <c r="I86" s="59">
        <f>G86*0.3/100</f>
        <v/>
      </c>
      <c r="J86" s="59">
        <f>IF(G86&lt;3170*(C86/100),G86*6.85/100,3170*(C86/100)*6.85/100)</f>
        <v/>
      </c>
      <c r="K86" s="59">
        <f>(G86*0.9825)*2.4/100</f>
        <v/>
      </c>
      <c r="L86" s="59">
        <f>(G86*0.9825)*5.1/100</f>
        <v/>
      </c>
      <c r="M86" s="59">
        <f>(G86*0.9825)*0.5/100</f>
        <v/>
      </c>
      <c r="N86" s="59">
        <f>IF(G86&lt;(3170*(C86/100)),(G86*2.64/100),3170*(C86/100)*2.64/100)</f>
        <v/>
      </c>
      <c r="O86" s="59">
        <f>IF((G86&gt;(3170*C86/100)),((G86-(3170*C86/100))*(6.58/100)),0)</f>
        <v/>
      </c>
      <c r="P86" s="59">
        <f>IF(((G86-(H86+I86+J86+N86+O86))&gt;1426.13),((G86-(H86+I86+J86+N86+O86))*1/100),0)</f>
        <v/>
      </c>
      <c r="Q86" s="60">
        <f>G86-SUM(H86:P86)</f>
        <v/>
      </c>
    </row>
    <row r="87">
      <c r="A87" s="27" t="inlineStr">
        <is>
          <t>Technicien classe exceptionnelle échelon 1</t>
        </is>
      </c>
      <c r="B87" s="28" t="n">
        <v>365</v>
      </c>
      <c r="C87" s="28" t="n">
        <v>100</v>
      </c>
      <c r="D87" s="59">
        <f>($D$1*(B87/12)*C87)/100</f>
        <v/>
      </c>
      <c r="E87" s="59">
        <f>IF(B87&gt;=313,D87,E84)*3/100</f>
        <v/>
      </c>
      <c r="F87" s="59">
        <f>IF(B87&lt;315,1457.52*C87/100-D87,0)</f>
        <v/>
      </c>
      <c r="G87" s="59">
        <f>SUM(D87:F87)</f>
        <v/>
      </c>
      <c r="H87" s="59">
        <f>G87*0.75/100</f>
        <v/>
      </c>
      <c r="I87" s="59">
        <f>G87*0.3/100</f>
        <v/>
      </c>
      <c r="J87" s="59">
        <f>IF(G87&lt;3170*(C87/100),G87*6.85/100,3170*(C87/100)*6.85/100)</f>
        <v/>
      </c>
      <c r="K87" s="59">
        <f>(G87*0.9825)*2.4/100</f>
        <v/>
      </c>
      <c r="L87" s="59">
        <f>(G87*0.9825)*5.1/100</f>
        <v/>
      </c>
      <c r="M87" s="59">
        <f>(G87*0.9825)*0.5/100</f>
        <v/>
      </c>
      <c r="N87" s="59">
        <f>IF(G87&lt;(3170*(C87/100)),(G87*2.64/100),3170*(C87/100)*2.64/100)</f>
        <v/>
      </c>
      <c r="O87" s="59">
        <f>IF((G87&gt;(3170*C87/100)),((G87-(3170*C87/100))*(6.58/100)),0)</f>
        <v/>
      </c>
      <c r="P87" s="59">
        <f>IF(((G87-(H87+I87+J87+N87+O87))&gt;1426.13),((G87-(H87+I87+J87+N87+O87))*1/100),0)</f>
        <v/>
      </c>
      <c r="Q87" s="60">
        <f>G87-SUM(H87:P87)</f>
        <v/>
      </c>
    </row>
    <row r="88">
      <c r="A88" s="27" t="inlineStr">
        <is>
          <t>Technicien classe exceptionnelle échelon 2</t>
        </is>
      </c>
      <c r="B88" s="28" t="n">
        <v>380</v>
      </c>
      <c r="C88" s="28" t="n">
        <v>100</v>
      </c>
      <c r="D88" s="59">
        <f>($D$1*(B88/12)*C88)/100</f>
        <v/>
      </c>
      <c r="E88" s="59">
        <f>IF(B88&gt;=313,D88,E85)*3/100</f>
        <v/>
      </c>
      <c r="F88" s="59">
        <f>IF(B88&lt;315,1457.52*C88/100-D88,0)</f>
        <v/>
      </c>
      <c r="G88" s="59">
        <f>SUM(D88:F88)</f>
        <v/>
      </c>
      <c r="H88" s="59">
        <f>G88*0.75/100</f>
        <v/>
      </c>
      <c r="I88" s="59">
        <f>G88*0.3/100</f>
        <v/>
      </c>
      <c r="J88" s="59">
        <f>IF(G88&lt;3170*(C88/100),G88*6.85/100,3170*(C88/100)*6.85/100)</f>
        <v/>
      </c>
      <c r="K88" s="59">
        <f>(G88*0.9825)*2.4/100</f>
        <v/>
      </c>
      <c r="L88" s="59">
        <f>(G88*0.9825)*5.1/100</f>
        <v/>
      </c>
      <c r="M88" s="59">
        <f>(G88*0.9825)*0.5/100</f>
        <v/>
      </c>
      <c r="N88" s="59">
        <f>IF(G88&lt;(3170*(C88/100)),(G88*2.64/100),3170*(C88/100)*2.64/100)</f>
        <v/>
      </c>
      <c r="O88" s="59">
        <f>IF((G88&gt;(3170*C88/100)),((G88-(3170*C88/100))*(6.58/100)),0)</f>
        <v/>
      </c>
      <c r="P88" s="59">
        <f>IF(((G88-(H88+I88+J88+N88+O88))&gt;1426.13),((G88-(H88+I88+J88+N88+O88))*1/100),0)</f>
        <v/>
      </c>
      <c r="Q88" s="60">
        <f>G88-SUM(H88:P88)</f>
        <v/>
      </c>
    </row>
    <row r="89">
      <c r="A89" s="27" t="inlineStr">
        <is>
          <t>Technicien classe exceptionnelle échelon 3</t>
        </is>
      </c>
      <c r="B89" s="28" t="n">
        <v>395</v>
      </c>
      <c r="C89" s="28" t="n">
        <v>100</v>
      </c>
      <c r="D89" s="59">
        <f>($D$1*(B89/12)*C89)/100</f>
        <v/>
      </c>
      <c r="E89" s="59">
        <f>IF(B89&gt;=313,D89,E86)*3/100</f>
        <v/>
      </c>
      <c r="F89" s="59">
        <f>IF(B89&lt;315,1457.52*C89/100-D89,0)</f>
        <v/>
      </c>
      <c r="G89" s="59">
        <f>SUM(D89:F89)</f>
        <v/>
      </c>
      <c r="H89" s="59">
        <f>G89*0.75/100</f>
        <v/>
      </c>
      <c r="I89" s="59">
        <f>G89*0.3/100</f>
        <v/>
      </c>
      <c r="J89" s="59">
        <f>IF(G89&lt;3170*(C89/100),G89*6.85/100,3170*(C89/100)*6.85/100)</f>
        <v/>
      </c>
      <c r="K89" s="59">
        <f>(G89*0.9825)*2.4/100</f>
        <v/>
      </c>
      <c r="L89" s="59">
        <f>(G89*0.9825)*5.1/100</f>
        <v/>
      </c>
      <c r="M89" s="59">
        <f>(G89*0.9825)*0.5/100</f>
        <v/>
      </c>
      <c r="N89" s="59">
        <f>IF(G89&lt;(3170*(C89/100)),(G89*2.64/100),3170*(C89/100)*2.64/100)</f>
        <v/>
      </c>
      <c r="O89" s="59">
        <f>IF((G89&gt;(3170*C89/100)),((G89-(3170*C89/100))*(6.58/100)),0)</f>
        <v/>
      </c>
      <c r="P89" s="59">
        <f>IF(((G89-(H89+I89+J89+N89+O89))&gt;1426.13),((G89-(H89+I89+J89+N89+O89))*1/100),0)</f>
        <v/>
      </c>
      <c r="Q89" s="60">
        <f>G89-SUM(H89:P89)</f>
        <v/>
      </c>
    </row>
    <row r="90">
      <c r="A90" s="27" t="inlineStr">
        <is>
          <t>Technicien classe exceptionnelle échelon 4</t>
        </is>
      </c>
      <c r="B90" s="28" t="n">
        <v>410</v>
      </c>
      <c r="C90" s="28" t="n">
        <v>100</v>
      </c>
      <c r="D90" s="59">
        <f>($D$1*(B90/12)*C90)/100</f>
        <v/>
      </c>
      <c r="E90" s="59">
        <f>IF(B90&gt;=313,D90,E87)*3/100</f>
        <v/>
      </c>
      <c r="F90" s="59">
        <f>IF(B90&lt;315,1457.52*C90/100-D90,0)</f>
        <v/>
      </c>
      <c r="G90" s="59">
        <f>SUM(D90:F90)</f>
        <v/>
      </c>
      <c r="H90" s="59">
        <f>G90*0.75/100</f>
        <v/>
      </c>
      <c r="I90" s="59">
        <f>G90*0.3/100</f>
        <v/>
      </c>
      <c r="J90" s="59">
        <f>IF(G90&lt;3170*(C90/100),G90*6.85/100,3170*(C90/100)*6.85/100)</f>
        <v/>
      </c>
      <c r="K90" s="59">
        <f>(G90*0.9825)*2.4/100</f>
        <v/>
      </c>
      <c r="L90" s="59">
        <f>(G90*0.9825)*5.1/100</f>
        <v/>
      </c>
      <c r="M90" s="59">
        <f>(G90*0.9825)*0.5/100</f>
        <v/>
      </c>
      <c r="N90" s="59">
        <f>IF(G90&lt;(3170*(C90/100)),(G90*2.64/100),3170*(C90/100)*2.64/100)</f>
        <v/>
      </c>
      <c r="O90" s="59">
        <f>IF((G90&gt;(3170*C90/100)),((G90-(3170*C90/100))*(6.58/100)),0)</f>
        <v/>
      </c>
      <c r="P90" s="59">
        <f>IF(((G90-(H90+I90+J90+N90+O90))&gt;1426.13),((G90-(H90+I90+J90+N90+O90))*1/100),0)</f>
        <v/>
      </c>
      <c r="Q90" s="60">
        <f>G90-SUM(H90:P90)</f>
        <v/>
      </c>
    </row>
    <row r="91">
      <c r="A91" s="27" t="inlineStr">
        <is>
          <t>Technicien classe exceptionnelle échelon 5</t>
        </is>
      </c>
      <c r="B91" s="28" t="n">
        <v>428</v>
      </c>
      <c r="C91" s="28" t="n">
        <v>100</v>
      </c>
      <c r="D91" s="59">
        <f>($D$1*(B91/12)*C91)/100</f>
        <v/>
      </c>
      <c r="E91" s="59">
        <f>IF(B91&gt;=313,D91,E88)*3/100</f>
        <v/>
      </c>
      <c r="F91" s="59">
        <f>IF(B91&lt;315,1457.52*C91/100-D91,0)</f>
        <v/>
      </c>
      <c r="G91" s="59">
        <f>SUM(D91:F91)</f>
        <v/>
      </c>
      <c r="H91" s="59">
        <f>G91*0.75/100</f>
        <v/>
      </c>
      <c r="I91" s="59">
        <f>G91*0.3/100</f>
        <v/>
      </c>
      <c r="J91" s="59">
        <f>IF(G91&lt;3170*(C91/100),G91*6.85/100,3170*(C91/100)*6.85/100)</f>
        <v/>
      </c>
      <c r="K91" s="59">
        <f>(G91*0.9825)*2.4/100</f>
        <v/>
      </c>
      <c r="L91" s="59">
        <f>(G91*0.9825)*5.1/100</f>
        <v/>
      </c>
      <c r="M91" s="59">
        <f>(G91*0.9825)*0.5/100</f>
        <v/>
      </c>
      <c r="N91" s="59">
        <f>IF(G91&lt;(3170*(C91/100)),(G91*2.64/100),3170*(C91/100)*2.64/100)</f>
        <v/>
      </c>
      <c r="O91" s="59">
        <f>IF((G91&gt;(3170*C91/100)),((G91-(3170*C91/100))*(6.58/100)),0)</f>
        <v/>
      </c>
      <c r="P91" s="59">
        <f>IF(((G91-(H91+I91+J91+N91+O91))&gt;1426.13),((G91-(H91+I91+J91+N91+O91))*1/100),0)</f>
        <v/>
      </c>
      <c r="Q91" s="60">
        <f>G91-SUM(H91:P91)</f>
        <v/>
      </c>
    </row>
    <row r="92">
      <c r="A92" s="27" t="inlineStr">
        <is>
          <t>Technicien classe exceptionnelle échelon 6</t>
        </is>
      </c>
      <c r="B92" s="28" t="n">
        <v>449</v>
      </c>
      <c r="C92" s="28" t="n">
        <v>100</v>
      </c>
      <c r="D92" s="59">
        <f>($D$1*(B92/12)*C92)/100</f>
        <v/>
      </c>
      <c r="E92" s="59">
        <f>IF(B92&gt;=313,D92,E89)*3/100</f>
        <v/>
      </c>
      <c r="F92" s="59">
        <f>IF(B92&lt;315,1457.52*C92/100-D92,0)</f>
        <v/>
      </c>
      <c r="G92" s="59">
        <f>SUM(D92:F92)</f>
        <v/>
      </c>
      <c r="H92" s="59">
        <f>G92*0.75/100</f>
        <v/>
      </c>
      <c r="I92" s="59">
        <f>G92*0.3/100</f>
        <v/>
      </c>
      <c r="J92" s="59">
        <f>IF(G92&lt;3170*(C92/100),G92*6.85/100,3170*(C92/100)*6.85/100)</f>
        <v/>
      </c>
      <c r="K92" s="59">
        <f>(G92*0.9825)*2.4/100</f>
        <v/>
      </c>
      <c r="L92" s="59">
        <f>(G92*0.9825)*5.1/100</f>
        <v/>
      </c>
      <c r="M92" s="59">
        <f>(G92*0.9825)*0.5/100</f>
        <v/>
      </c>
      <c r="N92" s="59">
        <f>IF(G92&lt;(3170*(C92/100)),(G92*2.64/100),3170*(C92/100)*2.64/100)</f>
        <v/>
      </c>
      <c r="O92" s="59">
        <f>IF((G92&gt;(3170*C92/100)),((G92-(3170*C92/100))*(6.58/100)),0)</f>
        <v/>
      </c>
      <c r="P92" s="59">
        <f>IF(((G92-(H92+I92+J92+N92+O92))&gt;1426.13),((G92-(H92+I92+J92+N92+O92))*1/100),0)</f>
        <v/>
      </c>
      <c r="Q92" s="60">
        <f>G92-SUM(H92:P92)</f>
        <v/>
      </c>
    </row>
    <row r="93">
      <c r="A93" s="27" t="inlineStr">
        <is>
          <t>Technicien classe exceptionnelle échelon 7</t>
        </is>
      </c>
      <c r="B93" s="28" t="n">
        <v>471</v>
      </c>
      <c r="C93" s="28" t="n">
        <v>100</v>
      </c>
      <c r="D93" s="59">
        <f>($D$1*(B93/12)*C93)/100</f>
        <v/>
      </c>
      <c r="E93" s="59">
        <f>IF(B93&gt;=313,D93,E90)*3/100</f>
        <v/>
      </c>
      <c r="F93" s="59">
        <f>IF(B93&lt;315,1457.52*C93/100-D93,0)</f>
        <v/>
      </c>
      <c r="G93" s="59">
        <f>SUM(D93:F93)</f>
        <v/>
      </c>
      <c r="H93" s="59">
        <f>G93*0.75/100</f>
        <v/>
      </c>
      <c r="I93" s="59">
        <f>G93*0.3/100</f>
        <v/>
      </c>
      <c r="J93" s="59">
        <f>IF(G93&lt;3170*(C93/100),G93*6.85/100,3170*(C93/100)*6.85/100)</f>
        <v/>
      </c>
      <c r="K93" s="59">
        <f>(G93*0.9825)*2.4/100</f>
        <v/>
      </c>
      <c r="L93" s="59">
        <f>(G93*0.9825)*5.1/100</f>
        <v/>
      </c>
      <c r="M93" s="59">
        <f>(G93*0.9825)*0.5/100</f>
        <v/>
      </c>
      <c r="N93" s="59">
        <f>IF(G93&lt;(3170*(C93/100)),(G93*2.64/100),3170*(C93/100)*2.64/100)</f>
        <v/>
      </c>
      <c r="O93" s="59">
        <f>IF((G93&gt;(3170*C93/100)),((G93-(3170*C93/100))*(6.58/100)),0)</f>
        <v/>
      </c>
      <c r="P93" s="59">
        <f>IF(((G93-(H93+I93+J93+N93+O93))&gt;1426.13),((G93-(H93+I93+J93+N93+O93))*1/100),0)</f>
        <v/>
      </c>
      <c r="Q93" s="60">
        <f>G93-SUM(H93:P93)</f>
        <v/>
      </c>
    </row>
    <row r="94">
      <c r="A94" s="27" t="inlineStr">
        <is>
          <t>Technicien classe exceptionnelle échelon 8</t>
        </is>
      </c>
      <c r="B94" s="28" t="n">
        <v>494</v>
      </c>
      <c r="C94" s="28" t="n">
        <v>100</v>
      </c>
      <c r="D94" s="59">
        <f>($D$1*(B94/12)*C94)/100</f>
        <v/>
      </c>
      <c r="E94" s="59">
        <f>IF(B94&gt;=313,D94,E91)*3/100</f>
        <v/>
      </c>
      <c r="F94" s="59">
        <f>IF(B94&lt;315,1457.52*C94/100-D94,0)</f>
        <v/>
      </c>
      <c r="G94" s="59">
        <f>SUM(D94:F94)</f>
        <v/>
      </c>
      <c r="H94" s="59">
        <f>G94*0.75/100</f>
        <v/>
      </c>
      <c r="I94" s="59">
        <f>G94*0.3/100</f>
        <v/>
      </c>
      <c r="J94" s="59">
        <f>IF(G94&lt;3170*(C94/100),G94*6.85/100,3170*(C94/100)*6.85/100)</f>
        <v/>
      </c>
      <c r="K94" s="59">
        <f>(G94*0.9825)*2.4/100</f>
        <v/>
      </c>
      <c r="L94" s="59">
        <f>(G94*0.9825)*5.1/100</f>
        <v/>
      </c>
      <c r="M94" s="59">
        <f>(G94*0.9825)*0.5/100</f>
        <v/>
      </c>
      <c r="N94" s="59">
        <f>IF(G94&lt;(3170*(C94/100)),(G94*2.64/100),3170*(C94/100)*2.64/100)</f>
        <v/>
      </c>
      <c r="O94" s="59">
        <f>IF((G94&gt;(3170*C94/100)),((G94-(3170*C94/100))*(6.58/100)),0)</f>
        <v/>
      </c>
      <c r="P94" s="59">
        <f>IF(((G94-(H94+I94+J94+N94+O94))&gt;1426.13),((G94-(H94+I94+J94+N94+O94))*1/100),0)</f>
        <v/>
      </c>
      <c r="Q94" s="60">
        <f>G94-SUM(H94:P94)</f>
        <v/>
      </c>
    </row>
    <row r="95">
      <c r="A95" s="27" t="inlineStr">
        <is>
          <t>Technicien classe exceptionnelle échelon 9</t>
        </is>
      </c>
      <c r="B95" s="28" t="n">
        <v>519</v>
      </c>
      <c r="C95" s="28" t="n">
        <v>100</v>
      </c>
      <c r="D95" s="59">
        <f>($D$1*(B95/12)*C95)/100</f>
        <v/>
      </c>
      <c r="E95" s="59">
        <f>IF(B95&gt;=313,D95,E92)*3/100</f>
        <v/>
      </c>
      <c r="F95" s="59">
        <f>IF(B95&lt;315,1457.52*C95/100-D95,0)</f>
        <v/>
      </c>
      <c r="G95" s="59">
        <f>SUM(D95:F95)</f>
        <v/>
      </c>
      <c r="H95" s="59">
        <f>G95*0.75/100</f>
        <v/>
      </c>
      <c r="I95" s="59">
        <f>G95*0.3/100</f>
        <v/>
      </c>
      <c r="J95" s="59">
        <f>IF(G95&lt;3170*(C95/100),G95*6.85/100,3170*(C95/100)*6.85/100)</f>
        <v/>
      </c>
      <c r="K95" s="59">
        <f>(G95*0.9825)*2.4/100</f>
        <v/>
      </c>
      <c r="L95" s="59">
        <f>(G95*0.9825)*5.1/100</f>
        <v/>
      </c>
      <c r="M95" s="59">
        <f>(G95*0.9825)*0.5/100</f>
        <v/>
      </c>
      <c r="N95" s="59">
        <f>IF(G95&lt;(3170*(C95/100)),(G95*2.64/100),3170*(C95/100)*2.64/100)</f>
        <v/>
      </c>
      <c r="O95" s="59">
        <f>IF((G95&gt;(3170*C95/100)),((G95-(3170*C95/100))*(6.58/100)),0)</f>
        <v/>
      </c>
      <c r="P95" s="59">
        <f>IF(((G95-(H95+I95+J95+N95+O95))&gt;1426.13),((G95-(H95+I95+J95+N95+O95))*1/100),0)</f>
        <v/>
      </c>
      <c r="Q95" s="60">
        <f>G95-SUM(H95:P95)</f>
        <v/>
      </c>
    </row>
    <row r="96">
      <c r="A96" s="27" t="inlineStr">
        <is>
          <t>Technicien classe exceptionnelle échelon 10</t>
        </is>
      </c>
      <c r="B96" s="28" t="n">
        <v>540</v>
      </c>
      <c r="C96" s="28" t="n">
        <v>100</v>
      </c>
      <c r="D96" s="59">
        <f>($D$1*(B96/12)*C96)/100</f>
        <v/>
      </c>
      <c r="E96" s="59">
        <f>IF(B96&gt;=313,D96,E93)*3/100</f>
        <v/>
      </c>
      <c r="F96" s="59">
        <f>IF(B96&lt;315,1457.52*C96/100-D96,0)</f>
        <v/>
      </c>
      <c r="G96" s="59">
        <f>SUM(D96:F96)</f>
        <v/>
      </c>
      <c r="H96" s="59">
        <f>G96*0.75/100</f>
        <v/>
      </c>
      <c r="I96" s="59">
        <f>G96*0.3/100</f>
        <v/>
      </c>
      <c r="J96" s="59">
        <f>IF(G96&lt;3170*(C96/100),G96*6.85/100,3170*(C96/100)*6.85/100)</f>
        <v/>
      </c>
      <c r="K96" s="59">
        <f>(G96*0.9825)*2.4/100</f>
        <v/>
      </c>
      <c r="L96" s="59">
        <f>(G96*0.9825)*5.1/100</f>
        <v/>
      </c>
      <c r="M96" s="59">
        <f>(G96*0.9825)*0.5/100</f>
        <v/>
      </c>
      <c r="N96" s="59">
        <f>IF(G96&lt;(3170*(C96/100)),(G96*2.64/100),3170*(C96/100)*2.64/100)</f>
        <v/>
      </c>
      <c r="O96" s="59">
        <f>IF((G96&gt;(3170*C96/100)),((G96-(3170*C96/100))*(6.58/100)),0)</f>
        <v/>
      </c>
      <c r="P96" s="59">
        <f>IF(((G96-(H96+I96+J96+N96+O96))&gt;1426.13),((G96-(H96+I96+J96+N96+O96))*1/100),0)</f>
        <v/>
      </c>
      <c r="Q96" s="60">
        <f>G96-SUM(H96:P96)</f>
        <v/>
      </c>
    </row>
    <row r="97">
      <c r="A97" s="27" t="inlineStr">
        <is>
          <t>Technicien classe exceptionnelle échelon 11</t>
        </is>
      </c>
      <c r="B97" s="28" t="n">
        <v>562</v>
      </c>
      <c r="C97" s="28" t="n">
        <v>100</v>
      </c>
      <c r="D97" s="59">
        <f>($D$1*(B97/12)*C97)/100</f>
        <v/>
      </c>
      <c r="E97" s="59">
        <f>IF(B97&gt;=313,D97,E94)*3/100</f>
        <v/>
      </c>
      <c r="F97" s="59">
        <f>IF(B97&lt;315,1457.52*C97/100-D97,0)</f>
        <v/>
      </c>
      <c r="G97" s="59">
        <f>SUM(D97:F97)</f>
        <v/>
      </c>
      <c r="H97" s="59">
        <f>G97*0.75/100</f>
        <v/>
      </c>
      <c r="I97" s="59">
        <f>G97*0.3/100</f>
        <v/>
      </c>
      <c r="J97" s="59">
        <f>IF(G97&lt;3170*(C97/100),G97*6.85/100,3170*(C97/100)*6.85/100)</f>
        <v/>
      </c>
      <c r="K97" s="59">
        <f>(G97*0.9825)*2.4/100</f>
        <v/>
      </c>
      <c r="L97" s="59">
        <f>(G97*0.9825)*5.1/100</f>
        <v/>
      </c>
      <c r="M97" s="59">
        <f>(G97*0.9825)*0.5/100</f>
        <v/>
      </c>
      <c r="N97" s="59">
        <f>IF(G97&lt;(3170*(C97/100)),(G97*2.64/100),3170*(C97/100)*2.64/100)</f>
        <v/>
      </c>
      <c r="O97" s="59">
        <f>IF((G97&gt;(3170*C97/100)),((G97-(3170*C97/100))*(6.58/100)),0)</f>
        <v/>
      </c>
      <c r="P97" s="59">
        <f>IF(((G97-(H97+I97+J97+N97+O97))&gt;1426.13),((G97-(H97+I97+J97+N97+O97))*1/100),0)</f>
        <v/>
      </c>
      <c r="Q97" s="60">
        <f>G97-SUM(H97:P97)</f>
        <v/>
      </c>
    </row>
    <row r="98">
      <c r="A98" s="27" t="inlineStr">
        <is>
          <t>CDD Adjoint technique recherche et formation 2C échelon 1</t>
        </is>
      </c>
      <c r="B98" s="28" t="n">
        <v>309</v>
      </c>
      <c r="C98" s="28" t="n">
        <v>100</v>
      </c>
      <c r="D98" s="59">
        <f>($D$1*(B98/12)*C98)/100</f>
        <v/>
      </c>
      <c r="E98" s="59">
        <f>IF(B98&gt;=313,D98,#REF!)*3/100</f>
        <v/>
      </c>
      <c r="F98" s="59">
        <f>IF(B98&lt;315,1457.52*C98/100-D98,0)</f>
        <v/>
      </c>
      <c r="G98" s="59">
        <f>SUM(D98:F98)</f>
        <v/>
      </c>
      <c r="H98" s="59">
        <f>G98*0.75/100</f>
        <v/>
      </c>
      <c r="I98" s="59">
        <f>G98*0.3/100</f>
        <v/>
      </c>
      <c r="J98" s="59">
        <f>IF(G98&lt;3170*(C98/100),G98*6.85/100,3170*(C98/100)*6.85/100)</f>
        <v/>
      </c>
      <c r="K98" s="59">
        <f>(G98*0.9825)*2.4/100</f>
        <v/>
      </c>
      <c r="L98" s="59">
        <f>(G98*0.9825)*5.1/100</f>
        <v/>
      </c>
      <c r="M98" s="59">
        <f>(G98*0.9825)*0.5/100</f>
        <v/>
      </c>
      <c r="N98" s="59">
        <f>IF(G98&lt;(3170*(C98/100)),(G98*2.64/100),3170*(C98/100)*2.64/100)</f>
        <v/>
      </c>
      <c r="O98" s="59">
        <f>IF((G98&gt;(3170*C98/100)),((G98-(3170*C98/100))*(6.58/100)),0)</f>
        <v/>
      </c>
      <c r="P98" s="59">
        <f>IF(((G98-(H98+I98+J98+N98+O98))&gt;1426.13),((G98-(H98+I98+J98+N98+O98))*1/100),0)</f>
        <v/>
      </c>
      <c r="Q98" s="60">
        <f>G98-SUM(H98:P98)</f>
        <v/>
      </c>
    </row>
    <row r="99">
      <c r="A99" s="27" t="inlineStr">
        <is>
          <t>Adjoint technique recherche et formation 2C échelon 2</t>
        </is>
      </c>
      <c r="B99" s="28" t="n">
        <v>322</v>
      </c>
      <c r="C99" s="28" t="n">
        <v>100</v>
      </c>
      <c r="D99" s="59">
        <f>($D$1*(B99/12)*C99)/100</f>
        <v/>
      </c>
      <c r="E99" s="59">
        <f>IF(B99&gt;=313,D99,#REF!)*3/100</f>
        <v/>
      </c>
      <c r="F99" s="59">
        <f>IF(B99&lt;315,1457.52*C99/100-D99,0)</f>
        <v/>
      </c>
      <c r="G99" s="59">
        <f>SUM(D99:F99)</f>
        <v/>
      </c>
      <c r="H99" s="59">
        <f>G99*0.75/100</f>
        <v/>
      </c>
      <c r="I99" s="59">
        <f>G99*0.3/100</f>
        <v/>
      </c>
      <c r="J99" s="59">
        <f>IF(G99&lt;3170*(C99/100),G99*6.85/100,3170*(C99/100)*6.85/100)</f>
        <v/>
      </c>
      <c r="K99" s="59">
        <f>(G99*0.9825)*2.4/100</f>
        <v/>
      </c>
      <c r="L99" s="59">
        <f>(G99*0.9825)*5.1/100</f>
        <v/>
      </c>
      <c r="M99" s="59">
        <f>(G99*0.9825)*0.5/100</f>
        <v/>
      </c>
      <c r="N99" s="59">
        <f>IF(G99&lt;(3170*(C99/100)),(G99*2.64/100),3170*(C99/100)*2.64/100)</f>
        <v/>
      </c>
      <c r="O99" s="59">
        <f>IF((G99&gt;(3170*C99/100)),((G99-(3170*C99/100))*(6.58/100)),0)</f>
        <v/>
      </c>
      <c r="P99" s="59">
        <f>IF(((G99-(H99+I99+J99+N99+O99))&gt;1426.13),((G99-(H99+I99+J99+N99+O99))*1/100),0)</f>
        <v/>
      </c>
      <c r="Q99" s="60">
        <f>G99-SUM(H99:P99)</f>
        <v/>
      </c>
    </row>
    <row r="100">
      <c r="A100" s="27" t="inlineStr">
        <is>
          <t>Adjoint technique recherche et formation 2C échelon 3</t>
        </is>
      </c>
      <c r="B100" s="28" t="n">
        <v>323</v>
      </c>
      <c r="C100" s="28" t="n">
        <v>100</v>
      </c>
      <c r="D100" s="59">
        <f>($D$1*(B100/12)*C100)/100</f>
        <v/>
      </c>
      <c r="E100" s="59">
        <f>IF(B100&gt;=313,D100,#REF!)*3/100</f>
        <v/>
      </c>
      <c r="F100" s="59">
        <f>IF(B100&lt;315,1457.52*C100/100-D100,0)</f>
        <v/>
      </c>
      <c r="G100" s="59">
        <f>SUM(D100:F100)</f>
        <v/>
      </c>
      <c r="H100" s="59">
        <f>G100*0.75/100</f>
        <v/>
      </c>
      <c r="I100" s="59">
        <f>G100*0.3/100</f>
        <v/>
      </c>
      <c r="J100" s="59">
        <f>IF(G100&lt;3170*(C100/100),G100*6.85/100,3170*(C100/100)*6.85/100)</f>
        <v/>
      </c>
      <c r="K100" s="59">
        <f>(G100*0.9825)*2.4/100</f>
        <v/>
      </c>
      <c r="L100" s="59">
        <f>(G100*0.9825)*5.1/100</f>
        <v/>
      </c>
      <c r="M100" s="59">
        <f>(G100*0.9825)*0.5/100</f>
        <v/>
      </c>
      <c r="N100" s="59">
        <f>IF(G100&lt;(3170*(C100/100)),(G100*2.64/100),3170*(C100/100)*2.64/100)</f>
        <v/>
      </c>
      <c r="O100" s="59">
        <f>IF((G100&gt;(3170*C100/100)),((G100-(3170*C100/100))*(6.58/100)),0)</f>
        <v/>
      </c>
      <c r="P100" s="59">
        <f>IF(((G100-(H100+I100+J100+N100+O100))&gt;1426.13),((G100-(H100+I100+J100+N100+O100))*1/100),0)</f>
        <v/>
      </c>
      <c r="Q100" s="60">
        <f>G100-SUM(H100:P100)</f>
        <v/>
      </c>
    </row>
    <row r="101">
      <c r="A101" s="27" t="inlineStr">
        <is>
          <t>Adjoint technique recherche et formation 2C échelon 4</t>
        </is>
      </c>
      <c r="B101" s="28" t="n">
        <v>324</v>
      </c>
      <c r="C101" s="28" t="n">
        <v>100</v>
      </c>
      <c r="D101" s="59">
        <f>($D$1*(B101/12)*C101)/100</f>
        <v/>
      </c>
      <c r="E101" s="59">
        <f>IF(B101&gt;=313,D101,E98)*3/100</f>
        <v/>
      </c>
      <c r="F101" s="59">
        <f>IF(B101&lt;315,1457.52*C101/100-D101,0)</f>
        <v/>
      </c>
      <c r="G101" s="59">
        <f>SUM(D101:F101)</f>
        <v/>
      </c>
      <c r="H101" s="59">
        <f>G101*0.75/100</f>
        <v/>
      </c>
      <c r="I101" s="59">
        <f>G101*0.3/100</f>
        <v/>
      </c>
      <c r="J101" s="59">
        <f>IF(G101&lt;3170*(C101/100),G101*6.85/100,3170*(C101/100)*6.85/100)</f>
        <v/>
      </c>
      <c r="K101" s="59">
        <f>(G101*0.9825)*2.4/100</f>
        <v/>
      </c>
      <c r="L101" s="59">
        <f>(G101*0.9825)*5.1/100</f>
        <v/>
      </c>
      <c r="M101" s="59">
        <f>(G101*0.9825)*0.5/100</f>
        <v/>
      </c>
      <c r="N101" s="59">
        <f>IF(G101&lt;(3170*(C101/100)),(G101*2.64/100),3170*(C101/100)*2.64/100)</f>
        <v/>
      </c>
      <c r="O101" s="59">
        <f>IF((G101&gt;(3170*C101/100)),((G101-(3170*C101/100))*(6.58/100)),0)</f>
        <v/>
      </c>
      <c r="P101" s="59">
        <f>IF(((G101-(H101+I101+J101+N101+O101))&gt;1426.13),((G101-(H101+I101+J101+N101+O101))*1/100),0)</f>
        <v/>
      </c>
      <c r="Q101" s="60">
        <f>G101-SUM(H101:P101)</f>
        <v/>
      </c>
    </row>
    <row r="102">
      <c r="A102" s="27" t="inlineStr">
        <is>
          <t>Adjoint technique recherche et formation 2C échelon 5</t>
        </is>
      </c>
      <c r="B102" s="28" t="n">
        <v>325</v>
      </c>
      <c r="C102" s="28" t="n">
        <v>100</v>
      </c>
      <c r="D102" s="59">
        <f>($D$1*(B102/12)*C102)/100</f>
        <v/>
      </c>
      <c r="E102" s="59">
        <f>IF(B102&gt;=313,D102,E99)*3/100</f>
        <v/>
      </c>
      <c r="F102" s="59">
        <f>IF(B102&lt;315,1457.52*C102/100-D102,0)</f>
        <v/>
      </c>
      <c r="G102" s="59">
        <f>SUM(D102:F102)</f>
        <v/>
      </c>
      <c r="H102" s="59">
        <f>G102*0.75/100</f>
        <v/>
      </c>
      <c r="I102" s="59">
        <f>G102*0.3/100</f>
        <v/>
      </c>
      <c r="J102" s="59">
        <f>IF(G102&lt;3170*(C102/100),G102*6.85/100,3170*(C102/100)*6.85/100)</f>
        <v/>
      </c>
      <c r="K102" s="59">
        <f>(G102*0.9825)*2.4/100</f>
        <v/>
      </c>
      <c r="L102" s="59">
        <f>(G102*0.9825)*5.1/100</f>
        <v/>
      </c>
      <c r="M102" s="59">
        <f>(G102*0.9825)*0.5/100</f>
        <v/>
      </c>
      <c r="N102" s="59">
        <f>IF(G102&lt;(3170*(C102/100)),(G102*2.64/100),3170*(C102/100)*2.64/100)</f>
        <v/>
      </c>
      <c r="O102" s="59">
        <f>IF((G102&gt;(3170*C102/100)),((G102-(3170*C102/100))*(6.58/100)),0)</f>
        <v/>
      </c>
      <c r="P102" s="59">
        <f>IF(((G102-(H102+I102+J102+N102+O102))&gt;1426.13),((G102-(H102+I102+J102+N102+O102))*1/100),0)</f>
        <v/>
      </c>
      <c r="Q102" s="60">
        <f>G102-SUM(H102:P102)</f>
        <v/>
      </c>
    </row>
    <row r="103">
      <c r="A103" s="27" t="inlineStr">
        <is>
          <t>Adjoint technique recherche et formation 2C échelon 6</t>
        </is>
      </c>
      <c r="B103" s="28" t="n">
        <v>326</v>
      </c>
      <c r="C103" s="28" t="n">
        <v>100</v>
      </c>
      <c r="D103" s="59">
        <f>($D$1*(B103/12)*C103)/100</f>
        <v/>
      </c>
      <c r="E103" s="59">
        <f>IF(B103&gt;=313,D103,E100)*3/100</f>
        <v/>
      </c>
      <c r="F103" s="59">
        <f>IF(B103&lt;315,1457.52*C103/100-D103,0)</f>
        <v/>
      </c>
      <c r="G103" s="59">
        <f>SUM(D103:F103)</f>
        <v/>
      </c>
      <c r="H103" s="59">
        <f>G103*0.75/100</f>
        <v/>
      </c>
      <c r="I103" s="59">
        <f>G103*0.3/100</f>
        <v/>
      </c>
      <c r="J103" s="59">
        <f>IF(G103&lt;3170*(C103/100),G103*6.85/100,3170*(C103/100)*6.85/100)</f>
        <v/>
      </c>
      <c r="K103" s="59">
        <f>(G103*0.9825)*2.4/100</f>
        <v/>
      </c>
      <c r="L103" s="59">
        <f>(G103*0.9825)*5.1/100</f>
        <v/>
      </c>
      <c r="M103" s="59">
        <f>(G103*0.9825)*0.5/100</f>
        <v/>
      </c>
      <c r="N103" s="59">
        <f>IF(G103&lt;(3170*(C103/100)),(G103*2.64/100),3170*(C103/100)*2.64/100)</f>
        <v/>
      </c>
      <c r="O103" s="59">
        <f>IF((G103&gt;(3170*C103/100)),((G103-(3170*C103/100))*(6.58/100)),0)</f>
        <v/>
      </c>
      <c r="P103" s="59">
        <f>IF(((G103-(H103+I103+J103+N103+O103))&gt;1426.13),((G103-(H103+I103+J103+N103+O103))*1/100),0)</f>
        <v/>
      </c>
      <c r="Q103" s="60">
        <f>G103-SUM(H103:P103)</f>
        <v/>
      </c>
    </row>
    <row r="104">
      <c r="A104" s="27" t="inlineStr">
        <is>
          <t>Adjoint technique recherche et formation 2C échelon 7</t>
        </is>
      </c>
      <c r="B104" s="28" t="n">
        <v>328</v>
      </c>
      <c r="C104" s="28" t="n">
        <v>100</v>
      </c>
      <c r="D104" s="59">
        <f>($D$1*(B104/12)*C104)/100</f>
        <v/>
      </c>
      <c r="E104" s="59">
        <f>IF(B104&gt;=313,D104,E101)*3/100</f>
        <v/>
      </c>
      <c r="F104" s="59">
        <f>IF(B104&lt;315,1457.52*C104/100-D104,0)</f>
        <v/>
      </c>
      <c r="G104" s="59">
        <f>SUM(D104:F104)</f>
        <v/>
      </c>
      <c r="H104" s="59">
        <f>G104*0.75/100</f>
        <v/>
      </c>
      <c r="I104" s="59">
        <f>G104*0.3/100</f>
        <v/>
      </c>
      <c r="J104" s="59">
        <f>IF(G104&lt;3170*(C104/100),G104*6.85/100,3170*(C104/100)*6.85/100)</f>
        <v/>
      </c>
      <c r="K104" s="59">
        <f>(G104*0.9825)*2.4/100</f>
        <v/>
      </c>
      <c r="L104" s="59">
        <f>(G104*0.9825)*5.1/100</f>
        <v/>
      </c>
      <c r="M104" s="59">
        <f>(G104*0.9825)*0.5/100</f>
        <v/>
      </c>
      <c r="N104" s="59">
        <f>IF(G104&lt;(3170*(C104/100)),(G104*2.64/100),3170*(C104/100)*2.64/100)</f>
        <v/>
      </c>
      <c r="O104" s="59">
        <f>IF((G104&gt;(3170*C104/100)),((G104-(3170*C104/100))*(6.58/100)),0)</f>
        <v/>
      </c>
      <c r="P104" s="59">
        <f>IF(((G104-(H104+I104+J104+N104+O104))&gt;1426.13),((G104-(H104+I104+J104+N104+O104))*1/100),0)</f>
        <v/>
      </c>
      <c r="Q104" s="60">
        <f>G104-SUM(H104:P104)</f>
        <v/>
      </c>
    </row>
    <row r="105">
      <c r="A105" s="27" t="inlineStr">
        <is>
          <t>Adjoint technique recherche et formation 2C échelon 8</t>
        </is>
      </c>
      <c r="B105" s="28" t="n">
        <v>332</v>
      </c>
      <c r="C105" s="28" t="n">
        <v>100</v>
      </c>
      <c r="D105" s="59">
        <f>($D$1*(B105/12)*C105)/100</f>
        <v/>
      </c>
      <c r="E105" s="59">
        <f>IF(B105&gt;=313,D105,E102)*3/100</f>
        <v/>
      </c>
      <c r="F105" s="59">
        <f>IF(B105&lt;315,1457.52*C105/100-D105,0)</f>
        <v/>
      </c>
      <c r="G105" s="59">
        <f>SUM(D105:F105)</f>
        <v/>
      </c>
      <c r="H105" s="59">
        <f>G105*0.75/100</f>
        <v/>
      </c>
      <c r="I105" s="59">
        <f>G105*0.3/100</f>
        <v/>
      </c>
      <c r="J105" s="59">
        <f>IF(G105&lt;3170*(C105/100),G105*6.85/100,3170*(C105/100)*6.85/100)</f>
        <v/>
      </c>
      <c r="K105" s="59">
        <f>(G105*0.9825)*2.4/100</f>
        <v/>
      </c>
      <c r="L105" s="59">
        <f>(G105*0.9825)*5.1/100</f>
        <v/>
      </c>
      <c r="M105" s="59">
        <f>(G105*0.9825)*0.5/100</f>
        <v/>
      </c>
      <c r="N105" s="59">
        <f>IF(G105&lt;(3170*(C105/100)),(G105*2.64/100),3170*(C105/100)*2.64/100)</f>
        <v/>
      </c>
      <c r="O105" s="59">
        <f>IF((G105&gt;(3170*C105/100)),((G105-(3170*C105/100))*(6.58/100)),0)</f>
        <v/>
      </c>
      <c r="P105" s="59">
        <f>IF(((G105-(H105+I105+J105+N105+O105))&gt;1426.13),((G105-(H105+I105+J105+N105+O105))*1/100),0)</f>
        <v/>
      </c>
      <c r="Q105" s="60">
        <f>G105-SUM(H105:P105)</f>
        <v/>
      </c>
    </row>
    <row r="106">
      <c r="A106" s="27" t="inlineStr">
        <is>
          <t>Adjoint technique recherche et formation 2C échelon 9</t>
        </is>
      </c>
      <c r="B106" s="28" t="n">
        <v>338</v>
      </c>
      <c r="C106" s="28" t="n">
        <v>100</v>
      </c>
      <c r="D106" s="59">
        <f>($D$1*(B106/12)*C106)/100</f>
        <v/>
      </c>
      <c r="E106" s="59">
        <f>IF(B106&gt;=313,D106,E103)*3/100</f>
        <v/>
      </c>
      <c r="F106" s="59">
        <f>IF(B106&lt;315,1457.52*C106/100-D106,0)</f>
        <v/>
      </c>
      <c r="G106" s="59">
        <f>SUM(D106:F106)</f>
        <v/>
      </c>
      <c r="H106" s="59">
        <f>G106*0.75/100</f>
        <v/>
      </c>
      <c r="I106" s="59">
        <f>G106*0.3/100</f>
        <v/>
      </c>
      <c r="J106" s="59">
        <f>IF(G106&lt;3170*(C106/100),G106*6.85/100,3170*(C106/100)*6.85/100)</f>
        <v/>
      </c>
      <c r="K106" s="59">
        <f>(G106*0.9825)*2.4/100</f>
        <v/>
      </c>
      <c r="L106" s="59">
        <f>(G106*0.9825)*5.1/100</f>
        <v/>
      </c>
      <c r="M106" s="59">
        <f>(G106*0.9825)*0.5/100</f>
        <v/>
      </c>
      <c r="N106" s="59">
        <f>IF(G106&lt;(3170*(C106/100)),(G106*2.64/100),3170*(C106/100)*2.64/100)</f>
        <v/>
      </c>
      <c r="O106" s="59">
        <f>IF((G106&gt;(3170*C106/100)),((G106-(3170*C106/100))*(6.58/100)),0)</f>
        <v/>
      </c>
      <c r="P106" s="59">
        <f>IF(((G106-(H106+I106+J106+N106+O106))&gt;1426.13),((G106-(H106+I106+J106+N106+O106))*1/100),0)</f>
        <v/>
      </c>
      <c r="Q106" s="60">
        <f>G106-SUM(H106:P106)</f>
        <v/>
      </c>
    </row>
    <row r="107">
      <c r="A107" s="27" t="inlineStr">
        <is>
          <t>Adjoint technique recherche et formation 2C échelon 10</t>
        </is>
      </c>
      <c r="B107" s="28" t="n">
        <v>350</v>
      </c>
      <c r="C107" s="28" t="n">
        <v>100</v>
      </c>
      <c r="D107" s="59">
        <f>($D$1*(B107/12)*C107)/100</f>
        <v/>
      </c>
      <c r="E107" s="59">
        <f>IF(B107&gt;=313,D107,E104)*3/100</f>
        <v/>
      </c>
      <c r="F107" s="59">
        <f>IF(B107&lt;315,1457.52*C107/100-D107,0)</f>
        <v/>
      </c>
      <c r="G107" s="59">
        <f>SUM(D107:F107)</f>
        <v/>
      </c>
      <c r="H107" s="59">
        <f>G107*0.75/100</f>
        <v/>
      </c>
      <c r="I107" s="59">
        <f>G107*0.3/100</f>
        <v/>
      </c>
      <c r="J107" s="59">
        <f>IF(G107&lt;3170*(C107/100),G107*6.85/100,3170*(C107/100)*6.85/100)</f>
        <v/>
      </c>
      <c r="K107" s="59">
        <f>(G107*0.9825)*2.4/100</f>
        <v/>
      </c>
      <c r="L107" s="59">
        <f>(G107*0.9825)*5.1/100</f>
        <v/>
      </c>
      <c r="M107" s="59">
        <f>(G107*0.9825)*0.5/100</f>
        <v/>
      </c>
      <c r="N107" s="59">
        <f>IF(G107&lt;(3170*(C107/100)),(G107*2.64/100),3170*(C107/100)*2.64/100)</f>
        <v/>
      </c>
      <c r="O107" s="59">
        <f>IF((G107&gt;(3170*C107/100)),((G107-(3170*C107/100))*(6.58/100)),0)</f>
        <v/>
      </c>
      <c r="P107" s="59">
        <f>IF(((G107-(H107+I107+J107+N107+O107))&gt;1426.13),((G107-(H107+I107+J107+N107+O107))*1/100),0)</f>
        <v/>
      </c>
      <c r="Q107" s="60">
        <f>G107-SUM(H107:P107)</f>
        <v/>
      </c>
    </row>
    <row r="108">
      <c r="A108" s="27" t="inlineStr">
        <is>
          <t>Adjoint technique recherche et formation 2C échelon 11</t>
        </is>
      </c>
      <c r="B108" s="28" t="n">
        <v>363</v>
      </c>
      <c r="C108" s="28" t="n">
        <v>100</v>
      </c>
      <c r="D108" s="59">
        <f>($D$1*(B108/12)*C108)/100</f>
        <v/>
      </c>
      <c r="E108" s="59">
        <f>IF(B108&gt;=313,D108,E105)*3/100</f>
        <v/>
      </c>
      <c r="F108" s="59">
        <f>IF(B108&lt;315,1457.52*C108/100-D108,0)</f>
        <v/>
      </c>
      <c r="G108" s="59">
        <f>SUM(D108:F108)</f>
        <v/>
      </c>
      <c r="H108" s="59">
        <f>G108*0.75/100</f>
        <v/>
      </c>
      <c r="I108" s="59">
        <f>G108*0.3/100</f>
        <v/>
      </c>
      <c r="J108" s="59">
        <f>IF(G108&lt;3170*(C108/100),G108*6.85/100,3170*(C108/100)*6.85/100)</f>
        <v/>
      </c>
      <c r="K108" s="59">
        <f>(G108*0.9825)*2.4/100</f>
        <v/>
      </c>
      <c r="L108" s="59">
        <f>(G108*0.9825)*5.1/100</f>
        <v/>
      </c>
      <c r="M108" s="59">
        <f>(G108*0.9825)*0.5/100</f>
        <v/>
      </c>
      <c r="N108" s="59">
        <f>IF(G108&lt;(3170*(C108/100)),(G108*2.64/100),3170*(C108/100)*2.64/100)</f>
        <v/>
      </c>
      <c r="O108" s="59">
        <f>IF((G108&gt;(3170*C108/100)),((G108-(3170*C108/100))*(6.58/100)),0)</f>
        <v/>
      </c>
      <c r="P108" s="59">
        <f>IF(((G108-(H108+I108+J108+N108+O108))&gt;1426.13),((G108-(H108+I108+J108+N108+O108))*1/100),0)</f>
        <v/>
      </c>
      <c r="Q108" s="60">
        <f>G108-SUM(H108:P108)</f>
        <v/>
      </c>
    </row>
    <row r="109">
      <c r="A109" s="27" t="inlineStr">
        <is>
          <t>Adjoint technique recherche et formation 1C échelon 1</t>
        </is>
      </c>
      <c r="B109" s="28" t="n">
        <v>323</v>
      </c>
      <c r="C109" s="28" t="n">
        <v>100</v>
      </c>
      <c r="D109" s="59">
        <f>($D$1*(B109/12)*C109)/100</f>
        <v/>
      </c>
      <c r="E109" s="59">
        <f>IF(B109&gt;=313,D109,E106)*3/100</f>
        <v/>
      </c>
      <c r="F109" s="59">
        <f>IF(B109&lt;315,1457.52*C109/100-D109,0)</f>
        <v/>
      </c>
      <c r="G109" s="59">
        <f>SUM(D109:F109)</f>
        <v/>
      </c>
      <c r="H109" s="59">
        <f>G109*0.75/100</f>
        <v/>
      </c>
      <c r="I109" s="59">
        <f>G109*0.3/100</f>
        <v/>
      </c>
      <c r="J109" s="59">
        <f>IF(G109&lt;3170*(C109/100),G109*6.85/100,3170*(C109/100)*6.85/100)</f>
        <v/>
      </c>
      <c r="K109" s="59">
        <f>(G109*0.9825)*2.4/100</f>
        <v/>
      </c>
      <c r="L109" s="59">
        <f>(G109*0.9825)*5.1/100</f>
        <v/>
      </c>
      <c r="M109" s="59">
        <f>(G109*0.9825)*0.5/100</f>
        <v/>
      </c>
      <c r="N109" s="59">
        <f>IF(G109&lt;(3170*(C109/100)),(G109*2.64/100),3170*(C109/100)*2.64/100)</f>
        <v/>
      </c>
      <c r="O109" s="59">
        <f>IF((G109&gt;(3170*C109/100)),((G109-(3170*C109/100))*(6.58/100)),0)</f>
        <v/>
      </c>
      <c r="P109" s="59">
        <f>IF(((G109-(H109+I109+J109+N109+O109))&gt;1426.13),((G109-(H109+I109+J109+N109+O109))*1/100),0)</f>
        <v/>
      </c>
      <c r="Q109" s="60">
        <f>G109-SUM(H109:P109)</f>
        <v/>
      </c>
    </row>
    <row r="110">
      <c r="A110" s="27" t="inlineStr">
        <is>
          <t>Adjoint technique recherche et formation 1C échelon 2</t>
        </is>
      </c>
      <c r="B110" s="28" t="n">
        <v>324</v>
      </c>
      <c r="C110" s="28" t="n">
        <v>100</v>
      </c>
      <c r="D110" s="59">
        <f>($D$1*(B110/12)*C110)/100</f>
        <v/>
      </c>
      <c r="E110" s="59">
        <f>IF(B110&gt;=313,D110,E107)*3/100</f>
        <v/>
      </c>
      <c r="F110" s="59">
        <f>IF(B110&lt;315,1457.52*C110/100-D110,0)</f>
        <v/>
      </c>
      <c r="G110" s="59">
        <f>SUM(D110:F110)</f>
        <v/>
      </c>
      <c r="H110" s="59">
        <f>G110*0.75/100</f>
        <v/>
      </c>
      <c r="I110" s="59">
        <f>G110*0.3/100</f>
        <v/>
      </c>
      <c r="J110" s="59">
        <f>IF(G110&lt;3170*(C110/100),G110*6.85/100,3170*(C110/100)*6.85/100)</f>
        <v/>
      </c>
      <c r="K110" s="59">
        <f>(G110*0.9825)*2.4/100</f>
        <v/>
      </c>
      <c r="L110" s="59">
        <f>(G110*0.9825)*5.1/100</f>
        <v/>
      </c>
      <c r="M110" s="59">
        <f>(G110*0.9825)*0.5/100</f>
        <v/>
      </c>
      <c r="N110" s="59">
        <f>IF(G110&lt;(3170*(C110/100)),(G110*2.64/100),3170*(C110/100)*2.64/100)</f>
        <v/>
      </c>
      <c r="O110" s="59">
        <f>IF((G110&gt;(3170*C110/100)),((G110-(3170*C110/100))*(6.58/100)),0)</f>
        <v/>
      </c>
      <c r="P110" s="59">
        <f>IF(((G110-(H110+I110+J110+N110+O110))&gt;1426.13),((G110-(H110+I110+J110+N110+O110))*1/100),0)</f>
        <v/>
      </c>
      <c r="Q110" s="60">
        <f>G110-SUM(H110:P110)</f>
        <v/>
      </c>
    </row>
    <row r="111">
      <c r="A111" s="27" t="inlineStr">
        <is>
          <t>Adjoint technique recherche et formation 1C échelon 3</t>
        </is>
      </c>
      <c r="B111" s="28" t="n">
        <v>325</v>
      </c>
      <c r="C111" s="28" t="n">
        <v>100</v>
      </c>
      <c r="D111" s="59">
        <f>($D$1*(B111/12)*C111)/100</f>
        <v/>
      </c>
      <c r="E111" s="59">
        <f>IF(B111&gt;=313,D111,E108)*3/100</f>
        <v/>
      </c>
      <c r="F111" s="59">
        <f>IF(B111&lt;315,1457.52*C111/100-D111,0)</f>
        <v/>
      </c>
      <c r="G111" s="59">
        <f>SUM(D111:F111)</f>
        <v/>
      </c>
      <c r="H111" s="59">
        <f>G111*0.75/100</f>
        <v/>
      </c>
      <c r="I111" s="59">
        <f>G111*0.3/100</f>
        <v/>
      </c>
      <c r="J111" s="59">
        <f>IF(G111&lt;3170*(C111/100),G111*6.85/100,3170*(C111/100)*6.85/100)</f>
        <v/>
      </c>
      <c r="K111" s="59">
        <f>(G111*0.9825)*2.4/100</f>
        <v/>
      </c>
      <c r="L111" s="59">
        <f>(G111*0.9825)*5.1/100</f>
        <v/>
      </c>
      <c r="M111" s="59">
        <f>(G111*0.9825)*0.5/100</f>
        <v/>
      </c>
      <c r="N111" s="59">
        <f>IF(G111&lt;(3170*(C111/100)),(G111*2.64/100),3170*(C111/100)*2.64/100)</f>
        <v/>
      </c>
      <c r="O111" s="59">
        <f>IF((G111&gt;(3170*C111/100)),((G111-(3170*C111/100))*(6.58/100)),0)</f>
        <v/>
      </c>
      <c r="P111" s="59">
        <f>IF(((G111-(H111+I111+J111+N111+O111))&gt;1426.13),((G111-(H111+I111+J111+N111+O111))*1/100),0)</f>
        <v/>
      </c>
      <c r="Q111" s="60">
        <f>G111-SUM(H111:P111)</f>
        <v/>
      </c>
    </row>
    <row r="112">
      <c r="A112" s="27" t="inlineStr">
        <is>
          <t>Adjoint technique recherche et formation 1C échelon 4</t>
        </is>
      </c>
      <c r="B112" s="28" t="n">
        <v>326</v>
      </c>
      <c r="C112" s="28" t="n">
        <v>100</v>
      </c>
      <c r="D112" s="59">
        <f>($D$1*(B112/12)*C112)/100</f>
        <v/>
      </c>
      <c r="E112" s="59">
        <f>IF(B112&gt;=313,D112,E109)*3/100</f>
        <v/>
      </c>
      <c r="F112" s="59">
        <f>IF(B112&lt;315,1457.52*C112/100-D112,0)</f>
        <v/>
      </c>
      <c r="G112" s="59">
        <f>SUM(D112:F112)</f>
        <v/>
      </c>
      <c r="H112" s="59">
        <f>G112*0.75/100</f>
        <v/>
      </c>
      <c r="I112" s="59">
        <f>G112*0.3/100</f>
        <v/>
      </c>
      <c r="J112" s="59">
        <f>IF(G112&lt;3170*(C112/100),G112*6.85/100,3170*(C112/100)*6.85/100)</f>
        <v/>
      </c>
      <c r="K112" s="59">
        <f>(G112*0.9825)*2.4/100</f>
        <v/>
      </c>
      <c r="L112" s="59">
        <f>(G112*0.9825)*5.1/100</f>
        <v/>
      </c>
      <c r="M112" s="59">
        <f>(G112*0.9825)*0.5/100</f>
        <v/>
      </c>
      <c r="N112" s="59">
        <f>IF(G112&lt;(3170*(C112/100)),(G112*2.64/100),3170*(C112/100)*2.64/100)</f>
        <v/>
      </c>
      <c r="O112" s="59">
        <f>IF((G112&gt;(3170*C112/100)),((G112-(3170*C112/100))*(6.58/100)),0)</f>
        <v/>
      </c>
      <c r="P112" s="59">
        <f>IF(((G112-(H112+I112+J112+N112+O112))&gt;1426.13),((G112-(H112+I112+J112+N112+O112))*1/100),0)</f>
        <v/>
      </c>
      <c r="Q112" s="60">
        <f>G112-SUM(H112:P112)</f>
        <v/>
      </c>
    </row>
    <row r="113">
      <c r="A113" s="27" t="inlineStr">
        <is>
          <t>Adjoint technique recherche et formation 1C échelon 5</t>
        </is>
      </c>
      <c r="B113" s="28" t="n">
        <v>327</v>
      </c>
      <c r="C113" s="28" t="n">
        <v>100</v>
      </c>
      <c r="D113" s="59">
        <f>($D$1*(B113/12)*C113)/100</f>
        <v/>
      </c>
      <c r="E113" s="59">
        <f>IF(B113&gt;=313,D113,E110)*3/100</f>
        <v/>
      </c>
      <c r="F113" s="59">
        <f>IF(B113&lt;315,1457.52*C113/100-D113,0)</f>
        <v/>
      </c>
      <c r="G113" s="59">
        <f>SUM(D113:F113)</f>
        <v/>
      </c>
      <c r="H113" s="59">
        <f>G113*0.75/100</f>
        <v/>
      </c>
      <c r="I113" s="59">
        <f>G113*0.3/100</f>
        <v/>
      </c>
      <c r="J113" s="59">
        <f>IF(G113&lt;3170*(C113/100),G113*6.85/100,3170*(C113/100)*6.85/100)</f>
        <v/>
      </c>
      <c r="K113" s="59">
        <f>(G113*0.9825)*2.4/100</f>
        <v/>
      </c>
      <c r="L113" s="59">
        <f>(G113*0.9825)*5.1/100</f>
        <v/>
      </c>
      <c r="M113" s="59">
        <f>(G113*0.9825)*0.5/100</f>
        <v/>
      </c>
      <c r="N113" s="59">
        <f>IF(G113&lt;(3170*(C113/100)),(G113*2.64/100),3170*(C113/100)*2.64/100)</f>
        <v/>
      </c>
      <c r="O113" s="59">
        <f>IF((G113&gt;(3170*C113/100)),((G113-(3170*C113/100))*(6.58/100)),0)</f>
        <v/>
      </c>
      <c r="P113" s="59">
        <f>IF(((G113-(H113+I113+J113+N113+O113))&gt;1426.13),((G113-(H113+I113+J113+N113+O113))*1/100),0)</f>
        <v/>
      </c>
      <c r="Q113" s="60">
        <f>G113-SUM(H113:P113)</f>
        <v/>
      </c>
    </row>
    <row r="114">
      <c r="A114" s="27" t="inlineStr">
        <is>
          <t>Adjoint technique recherche et formation 1C échelon 6</t>
        </is>
      </c>
      <c r="B114" s="28" t="n">
        <v>329</v>
      </c>
      <c r="C114" s="28" t="n">
        <v>100</v>
      </c>
      <c r="D114" s="59">
        <f>($D$1*(B114/12)*C114)/100</f>
        <v/>
      </c>
      <c r="E114" s="59">
        <f>IF(B114&gt;=313,D114,E111)*3/100</f>
        <v/>
      </c>
      <c r="F114" s="59">
        <f>IF(B114&lt;315,1457.52*C114/100-D114,0)</f>
        <v/>
      </c>
      <c r="G114" s="59">
        <f>SUM(D114:F114)</f>
        <v/>
      </c>
      <c r="H114" s="59">
        <f>G114*0.75/100</f>
        <v/>
      </c>
      <c r="I114" s="59">
        <f>G114*0.3/100</f>
        <v/>
      </c>
      <c r="J114" s="59">
        <f>IF(G114&lt;3170*(C114/100),G114*6.85/100,3170*(C114/100)*6.85/100)</f>
        <v/>
      </c>
      <c r="K114" s="59">
        <f>(G114*0.9825)*2.4/100</f>
        <v/>
      </c>
      <c r="L114" s="59">
        <f>(G114*0.9825)*5.1/100</f>
        <v/>
      </c>
      <c r="M114" s="59">
        <f>(G114*0.9825)*0.5/100</f>
        <v/>
      </c>
      <c r="N114" s="59">
        <f>IF(G114&lt;(3170*(C114/100)),(G114*2.64/100),3170*(C114/100)*2.64/100)</f>
        <v/>
      </c>
      <c r="O114" s="59">
        <f>IF((G114&gt;(3170*C114/100)),((G114-(3170*C114/100))*(6.58/100)),0)</f>
        <v/>
      </c>
      <c r="P114" s="59">
        <f>IF(((G114-(H114+I114+J114+N114+O114))&gt;1426.13),((G114-(H114+I114+J114+N114+O114))*1/100),0)</f>
        <v/>
      </c>
      <c r="Q114" s="60">
        <f>G114-SUM(H114:P114)</f>
        <v/>
      </c>
    </row>
    <row r="115">
      <c r="A115" s="27" t="inlineStr">
        <is>
          <t>Adjoint technique recherche et formation 1C échelon 7</t>
        </is>
      </c>
      <c r="B115" s="28" t="n">
        <v>332</v>
      </c>
      <c r="C115" s="28" t="n">
        <v>100</v>
      </c>
      <c r="D115" s="59">
        <f>($D$1*(B115/12)*C115)/100</f>
        <v/>
      </c>
      <c r="E115" s="59">
        <f>IF(B115&gt;=313,D115,E112)*3/100</f>
        <v/>
      </c>
      <c r="F115" s="59">
        <f>IF(B115&lt;315,1457.52*C115/100-D115,0)</f>
        <v/>
      </c>
      <c r="G115" s="59">
        <f>SUM(D115:F115)</f>
        <v/>
      </c>
      <c r="H115" s="59">
        <f>G115*0.75/100</f>
        <v/>
      </c>
      <c r="I115" s="59">
        <f>G115*0.3/100</f>
        <v/>
      </c>
      <c r="J115" s="59">
        <f>IF(G115&lt;3170*(C115/100),G115*6.85/100,3170*(C115/100)*6.85/100)</f>
        <v/>
      </c>
      <c r="K115" s="59">
        <f>(G115*0.9825)*2.4/100</f>
        <v/>
      </c>
      <c r="L115" s="59">
        <f>(G115*0.9825)*5.1/100</f>
        <v/>
      </c>
      <c r="M115" s="59">
        <f>(G115*0.9825)*0.5/100</f>
        <v/>
      </c>
      <c r="N115" s="59">
        <f>IF(G115&lt;(3170*(C115/100)),(G115*2.64/100),3170*(C115/100)*2.64/100)</f>
        <v/>
      </c>
      <c r="O115" s="59">
        <f>IF((G115&gt;(3170*C115/100)),((G115-(3170*C115/100))*(6.58/100)),0)</f>
        <v/>
      </c>
      <c r="P115" s="59">
        <f>IF(((G115-(H115+I115+J115+N115+O115))&gt;1426.13),((G115-(H115+I115+J115+N115+O115))*1/100),0)</f>
        <v/>
      </c>
      <c r="Q115" s="60">
        <f>G115-SUM(H115:P115)</f>
        <v/>
      </c>
    </row>
    <row r="116">
      <c r="A116" s="27" t="inlineStr">
        <is>
          <t>Adjoint technique recherche et formation 1C échelon 8</t>
        </is>
      </c>
      <c r="B116" s="28" t="n">
        <v>345</v>
      </c>
      <c r="C116" s="28" t="n">
        <v>100</v>
      </c>
      <c r="D116" s="59">
        <f>($D$1*(B116/12)*C116)/100</f>
        <v/>
      </c>
      <c r="E116" s="59">
        <f>IF(B116&gt;=313,D116,E113)*3/100</f>
        <v/>
      </c>
      <c r="F116" s="59">
        <f>IF(B116&lt;315,1457.52*C116/100-D116,0)</f>
        <v/>
      </c>
      <c r="G116" s="59">
        <f>SUM(D116:F116)</f>
        <v/>
      </c>
      <c r="H116" s="59">
        <f>G116*0.75/100</f>
        <v/>
      </c>
      <c r="I116" s="59">
        <f>G116*0.3/100</f>
        <v/>
      </c>
      <c r="J116" s="59">
        <f>IF(G116&lt;3170*(C116/100),G116*6.85/100,3170*(C116/100)*6.85/100)</f>
        <v/>
      </c>
      <c r="K116" s="59">
        <f>(G116*0.9825)*2.4/100</f>
        <v/>
      </c>
      <c r="L116" s="59">
        <f>(G116*0.9825)*5.1/100</f>
        <v/>
      </c>
      <c r="M116" s="59">
        <f>(G116*0.9825)*0.5/100</f>
        <v/>
      </c>
      <c r="N116" s="59">
        <f>IF(G116&lt;(3170*(C116/100)),(G116*2.64/100),3170*(C116/100)*2.64/100)</f>
        <v/>
      </c>
      <c r="O116" s="59">
        <f>IF((G116&gt;(3170*C116/100)),((G116-(3170*C116/100))*(6.58/100)),0)</f>
        <v/>
      </c>
      <c r="P116" s="59">
        <f>IF(((G116-(H116+I116+J116+N116+O116))&gt;1426.13),((G116-(H116+I116+J116+N116+O116))*1/100),0)</f>
        <v/>
      </c>
      <c r="Q116" s="60">
        <f>G116-SUM(H116:P116)</f>
        <v/>
      </c>
    </row>
    <row r="117">
      <c r="A117" s="27" t="inlineStr">
        <is>
          <t>Adjoint technique recherche et formation 1C échelon 9</t>
        </is>
      </c>
      <c r="B117" s="28" t="n">
        <v>354</v>
      </c>
      <c r="C117" s="28" t="n">
        <v>100</v>
      </c>
      <c r="D117" s="59">
        <f>($D$1*(B117/12)*C117)/100</f>
        <v/>
      </c>
      <c r="E117" s="59">
        <f>IF(B117&gt;=313,D117,E114)*3/100</f>
        <v/>
      </c>
      <c r="F117" s="59">
        <f>IF(B117&lt;315,1457.52*C117/100-D117,0)</f>
        <v/>
      </c>
      <c r="G117" s="59">
        <f>SUM(D117:F117)</f>
        <v/>
      </c>
      <c r="H117" s="59">
        <f>G117*0.75/100</f>
        <v/>
      </c>
      <c r="I117" s="59">
        <f>G117*0.3/100</f>
        <v/>
      </c>
      <c r="J117" s="59">
        <f>IF(G117&lt;3170*(C117/100),G117*6.85/100,3170*(C117/100)*6.85/100)</f>
        <v/>
      </c>
      <c r="K117" s="59">
        <f>(G117*0.9825)*2.4/100</f>
        <v/>
      </c>
      <c r="L117" s="59">
        <f>(G117*0.9825)*5.1/100</f>
        <v/>
      </c>
      <c r="M117" s="59">
        <f>(G117*0.9825)*0.5/100</f>
        <v/>
      </c>
      <c r="N117" s="59">
        <f>IF(G117&lt;(3170*(C117/100)),(G117*2.64/100),3170*(C117/100)*2.64/100)</f>
        <v/>
      </c>
      <c r="O117" s="59">
        <f>IF((G117&gt;(3170*C117/100)),((G117-(3170*C117/100))*(6.58/100)),0)</f>
        <v/>
      </c>
      <c r="P117" s="59">
        <f>IF(((G117-(H117+I117+J117+N117+O117))&gt;1426.13),((G117-(H117+I117+J117+N117+O117))*1/100),0)</f>
        <v/>
      </c>
      <c r="Q117" s="60">
        <f>G117-SUM(H117:P117)</f>
        <v/>
      </c>
    </row>
    <row r="118">
      <c r="A118" s="27" t="inlineStr">
        <is>
          <t>Adjoint technique recherche et formation 1C échelon 10</t>
        </is>
      </c>
      <c r="B118" s="28" t="n">
        <v>368</v>
      </c>
      <c r="C118" s="28" t="n">
        <v>100</v>
      </c>
      <c r="D118" s="59">
        <f>($D$1*(B118/12)*C118)/100</f>
        <v/>
      </c>
      <c r="E118" s="59">
        <f>IF(B118&gt;=313,D118,E115)*3/100</f>
        <v/>
      </c>
      <c r="F118" s="59">
        <f>IF(B118&lt;315,1457.52*C118/100-D118,0)</f>
        <v/>
      </c>
      <c r="G118" s="59">
        <f>SUM(D118:F118)</f>
        <v/>
      </c>
      <c r="H118" s="59">
        <f>G118*0.75/100</f>
        <v/>
      </c>
      <c r="I118" s="59">
        <f>G118*0.3/100</f>
        <v/>
      </c>
      <c r="J118" s="59">
        <f>IF(G118&lt;3170*(C118/100),G118*6.85/100,3170*(C118/100)*6.85/100)</f>
        <v/>
      </c>
      <c r="K118" s="59">
        <f>(G118*0.9825)*2.4/100</f>
        <v/>
      </c>
      <c r="L118" s="59">
        <f>(G118*0.9825)*5.1/100</f>
        <v/>
      </c>
      <c r="M118" s="59">
        <f>(G118*0.9825)*0.5/100</f>
        <v/>
      </c>
      <c r="N118" s="59">
        <f>IF(G118&lt;(3170*(C118/100)),(G118*2.64/100),3170*(C118/100)*2.64/100)</f>
        <v/>
      </c>
      <c r="O118" s="59">
        <f>IF((G118&gt;(3170*C118/100)),((G118-(3170*C118/100))*(6.58/100)),0)</f>
        <v/>
      </c>
      <c r="P118" s="59">
        <f>IF(((G118-(H118+I118+J118+N118+O118))&gt;1426.13),((G118-(H118+I118+J118+N118+O118))*1/100),0)</f>
        <v/>
      </c>
      <c r="Q118" s="60">
        <f>G118-SUM(H118:P118)</f>
        <v/>
      </c>
    </row>
    <row r="119">
      <c r="A119" s="27" t="inlineStr">
        <is>
          <t>Adjoint technique recherche et formation 1C échelon 11</t>
        </is>
      </c>
      <c r="B119" s="28" t="n">
        <v>375</v>
      </c>
      <c r="C119" s="28" t="n">
        <v>100</v>
      </c>
      <c r="D119" s="59">
        <f>($D$1*(B119/12)*C119)/100</f>
        <v/>
      </c>
      <c r="E119" s="59">
        <f>IF(B119&gt;=313,D119,E116)*3/100</f>
        <v/>
      </c>
      <c r="F119" s="59">
        <f>IF(B119&lt;315,1457.52*C119/100-D119,0)</f>
        <v/>
      </c>
      <c r="G119" s="59">
        <f>SUM(D119:F119)</f>
        <v/>
      </c>
      <c r="H119" s="59">
        <f>G119*0.75/100</f>
        <v/>
      </c>
      <c r="I119" s="59">
        <f>G119*0.3/100</f>
        <v/>
      </c>
      <c r="J119" s="59">
        <f>IF(G119&lt;3170*(C119/100),G119*6.85/100,3170*(C119/100)*6.85/100)</f>
        <v/>
      </c>
      <c r="K119" s="59">
        <f>(G119*0.9825)*2.4/100</f>
        <v/>
      </c>
      <c r="L119" s="59">
        <f>(G119*0.9825)*5.1/100</f>
        <v/>
      </c>
      <c r="M119" s="59">
        <f>(G119*0.9825)*0.5/100</f>
        <v/>
      </c>
      <c r="N119" s="59">
        <f>IF(G119&lt;(3170*(C119/100)),(G119*2.64/100),3170*(C119/100)*2.64/100)</f>
        <v/>
      </c>
      <c r="O119" s="59">
        <f>IF((G119&gt;(3170*C119/100)),((G119-(3170*C119/100))*(6.58/100)),0)</f>
        <v/>
      </c>
      <c r="P119" s="59">
        <f>IF(((G119-(H119+I119+J119+N119+O119))&gt;1426.13),((G119-(H119+I119+J119+N119+O119))*1/100),0)</f>
        <v/>
      </c>
      <c r="Q119" s="60">
        <f>G119-SUM(H119:P119)</f>
        <v/>
      </c>
    </row>
    <row r="120">
      <c r="A120" s="27" t="inlineStr">
        <is>
          <t>Adjoint technique recherche et formation 1C échelon 12</t>
        </is>
      </c>
      <c r="B120" s="28" t="n">
        <v>382</v>
      </c>
      <c r="C120" s="28" t="n">
        <v>100</v>
      </c>
      <c r="D120" s="59">
        <f>($D$1*(B120/12)*C120)/100</f>
        <v/>
      </c>
      <c r="E120" s="59">
        <f>IF(B120&gt;=313,D120,E117)*3/100</f>
        <v/>
      </c>
      <c r="F120" s="59">
        <f>IF(B120&lt;315,1457.52*C120/100-D120,0)</f>
        <v/>
      </c>
      <c r="G120" s="59">
        <f>SUM(D120:F120)</f>
        <v/>
      </c>
      <c r="H120" s="59">
        <f>G120*0.75/100</f>
        <v/>
      </c>
      <c r="I120" s="59">
        <f>G120*0.3/100</f>
        <v/>
      </c>
      <c r="J120" s="59">
        <f>IF(G120&lt;3170*(C120/100),G120*6.85/100,3170*(C120/100)*6.85/100)</f>
        <v/>
      </c>
      <c r="K120" s="59">
        <f>(G120*0.9825)*2.4/100</f>
        <v/>
      </c>
      <c r="L120" s="59">
        <f>(G120*0.9825)*5.1/100</f>
        <v/>
      </c>
      <c r="M120" s="59">
        <f>(G120*0.9825)*0.5/100</f>
        <v/>
      </c>
      <c r="N120" s="59">
        <f>IF(G120&lt;(3170*(C120/100)),(G120*2.64/100),3170*(C120/100)*2.64/100)</f>
        <v/>
      </c>
      <c r="O120" s="59">
        <f>IF((G120&gt;(3170*C120/100)),((G120-(3170*C120/100))*(6.58/100)),0)</f>
        <v/>
      </c>
      <c r="P120" s="59">
        <f>IF(((G120-(H120+I120+J120+N120+O120))&gt;1426.13),((G120-(H120+I120+J120+N120+O120))*1/100),0)</f>
        <v/>
      </c>
      <c r="Q120" s="60">
        <f>G120-SUM(H120:P120)</f>
        <v/>
      </c>
    </row>
    <row r="121">
      <c r="A121" s="27" t="inlineStr">
        <is>
          <t>Adjoint technique recherche et formation 2C principal échelon 1</t>
        </is>
      </c>
      <c r="B121" s="28" t="n">
        <v>326</v>
      </c>
      <c r="C121" s="28" t="n">
        <v>100</v>
      </c>
      <c r="D121" s="59">
        <f>($D$1*(B121/12)*C121)/100</f>
        <v/>
      </c>
      <c r="E121" s="59">
        <f>IF(B121&gt;=313,D121,E118)*3/100</f>
        <v/>
      </c>
      <c r="F121" s="59">
        <f>IF(B121&lt;315,1457.52*C121/100-D121,0)</f>
        <v/>
      </c>
      <c r="G121" s="59">
        <f>SUM(D121:F121)</f>
        <v/>
      </c>
      <c r="H121" s="59">
        <f>G121*0.75/100</f>
        <v/>
      </c>
      <c r="I121" s="59">
        <f>G121*0.3/100</f>
        <v/>
      </c>
      <c r="J121" s="59">
        <f>IF(G121&lt;3170*(C121/100),G121*6.85/100,3170*(C121/100)*6.85/100)</f>
        <v/>
      </c>
      <c r="K121" s="59">
        <f>(G121*0.9825)*2.4/100</f>
        <v/>
      </c>
      <c r="L121" s="59">
        <f>(G121*0.9825)*5.1/100</f>
        <v/>
      </c>
      <c r="M121" s="59">
        <f>(G121*0.9825)*0.5/100</f>
        <v/>
      </c>
      <c r="N121" s="59">
        <f>IF(G121&lt;(3170*(C121/100)),(G121*2.64/100),3170*(C121/100)*2.64/100)</f>
        <v/>
      </c>
      <c r="O121" s="59">
        <f>IF((G121&gt;(3170*C121/100)),((G121-(3170*C121/100))*(6.58/100)),0)</f>
        <v/>
      </c>
      <c r="P121" s="59">
        <f>IF(((G121-(H121+I121+J121+N121+O121))&gt;1426.13),((G121-(H121+I121+J121+N121+O121))*1/100),0)</f>
        <v/>
      </c>
      <c r="Q121" s="60">
        <f>G121-SUM(H121:P121)</f>
        <v/>
      </c>
    </row>
    <row r="122">
      <c r="A122" s="27" t="inlineStr">
        <is>
          <t>Adjoint technique recherche et formation 2C principal échelon 2</t>
        </is>
      </c>
      <c r="B122" s="28" t="n">
        <v>327</v>
      </c>
      <c r="C122" s="28" t="n">
        <v>100</v>
      </c>
      <c r="D122" s="59">
        <f>($D$1*(B122/12)*C122)/100</f>
        <v/>
      </c>
      <c r="E122" s="59">
        <f>IF(B122&gt;=313,D122,E119)*3/100</f>
        <v/>
      </c>
      <c r="F122" s="59">
        <f>IF(B122&lt;315,1457.52*C122/100-D122,0)</f>
        <v/>
      </c>
      <c r="G122" s="59">
        <f>SUM(D122:F122)</f>
        <v/>
      </c>
      <c r="H122" s="59">
        <f>G122*0.75/100</f>
        <v/>
      </c>
      <c r="I122" s="59">
        <f>G122*0.3/100</f>
        <v/>
      </c>
      <c r="J122" s="59">
        <f>IF(G122&lt;3170*(C122/100),G122*6.85/100,3170*(C122/100)*6.85/100)</f>
        <v/>
      </c>
      <c r="K122" s="59">
        <f>(G122*0.9825)*2.4/100</f>
        <v/>
      </c>
      <c r="L122" s="59">
        <f>(G122*0.9825)*5.1/100</f>
        <v/>
      </c>
      <c r="M122" s="59">
        <f>(G122*0.9825)*0.5/100</f>
        <v/>
      </c>
      <c r="N122" s="59">
        <f>IF(G122&lt;(3170*(C122/100)),(G122*2.64/100),3170*(C122/100)*2.64/100)</f>
        <v/>
      </c>
      <c r="O122" s="59">
        <f>IF((G122&gt;(3170*C122/100)),((G122-(3170*C122/100))*(6.58/100)),0)</f>
        <v/>
      </c>
      <c r="P122" s="59">
        <f>IF(((G122-(H122+I122+J122+N122+O122))&gt;1426.13),((G122-(H122+I122+J122+N122+O122))*1/100),0)</f>
        <v/>
      </c>
      <c r="Q122" s="60">
        <f>G122-SUM(H122:P122)</f>
        <v/>
      </c>
    </row>
    <row r="123">
      <c r="A123" s="27" t="inlineStr">
        <is>
          <t>Adjoint technique recherche et formation 2C principal échelon 3</t>
        </is>
      </c>
      <c r="B123" s="28" t="n">
        <v>328</v>
      </c>
      <c r="C123" s="28" t="n">
        <v>100</v>
      </c>
      <c r="D123" s="59">
        <f>($D$1*(B123/12)*C123)/100</f>
        <v/>
      </c>
      <c r="E123" s="59">
        <f>IF(B123&gt;=313,D123,E120)*3/100</f>
        <v/>
      </c>
      <c r="F123" s="59">
        <f>IF(B123&lt;315,1457.52*C123/100-D123,0)</f>
        <v/>
      </c>
      <c r="G123" s="59">
        <f>SUM(D123:F123)</f>
        <v/>
      </c>
      <c r="H123" s="59">
        <f>G123*0.75/100</f>
        <v/>
      </c>
      <c r="I123" s="59">
        <f>G123*0.3/100</f>
        <v/>
      </c>
      <c r="J123" s="59">
        <f>IF(G123&lt;3170*(C123/100),G123*6.85/100,3170*(C123/100)*6.85/100)</f>
        <v/>
      </c>
      <c r="K123" s="59">
        <f>(G123*0.9825)*2.4/100</f>
        <v/>
      </c>
      <c r="L123" s="59">
        <f>(G123*0.9825)*5.1/100</f>
        <v/>
      </c>
      <c r="M123" s="59">
        <f>(G123*0.9825)*0.5/100</f>
        <v/>
      </c>
      <c r="N123" s="59">
        <f>IF(G123&lt;(3170*(C123/100)),(G123*2.64/100),3170*(C123/100)*2.64/100)</f>
        <v/>
      </c>
      <c r="O123" s="59">
        <f>IF((G123&gt;(3170*C123/100)),((G123-(3170*C123/100))*(6.58/100)),0)</f>
        <v/>
      </c>
      <c r="P123" s="59">
        <f>IF(((G123-(H123+I123+J123+N123+O123))&gt;1426.13),((G123-(H123+I123+J123+N123+O123))*1/100),0)</f>
        <v/>
      </c>
      <c r="Q123" s="60">
        <f>G123-SUM(H123:P123)</f>
        <v/>
      </c>
    </row>
    <row r="124">
      <c r="A124" s="27" t="inlineStr">
        <is>
          <t>Adjoint technique recherche et formation 2C principal échelon 4</t>
        </is>
      </c>
      <c r="B124" s="28" t="n">
        <v>330</v>
      </c>
      <c r="C124" s="28" t="n">
        <v>100</v>
      </c>
      <c r="D124" s="59">
        <f>($D$1*(B124/12)*C124)/100</f>
        <v/>
      </c>
      <c r="E124" s="59">
        <f>IF(B124&gt;=313,D124,E121)*3/100</f>
        <v/>
      </c>
      <c r="F124" s="59">
        <f>IF(B124&lt;315,1457.52*C124/100-D124,0)</f>
        <v/>
      </c>
      <c r="G124" s="59">
        <f>SUM(D124:F124)</f>
        <v/>
      </c>
      <c r="H124" s="59">
        <f>G124*0.75/100</f>
        <v/>
      </c>
      <c r="I124" s="59">
        <f>G124*0.3/100</f>
        <v/>
      </c>
      <c r="J124" s="59">
        <f>IF(G124&lt;3170*(C124/100),G124*6.85/100,3170*(C124/100)*6.85/100)</f>
        <v/>
      </c>
      <c r="K124" s="59">
        <f>(G124*0.9825)*2.4/100</f>
        <v/>
      </c>
      <c r="L124" s="59">
        <f>(G124*0.9825)*5.1/100</f>
        <v/>
      </c>
      <c r="M124" s="59">
        <f>(G124*0.9825)*0.5/100</f>
        <v/>
      </c>
      <c r="N124" s="59">
        <f>IF(G124&lt;(3170*(C124/100)),(G124*2.64/100),3170*(C124/100)*2.64/100)</f>
        <v/>
      </c>
      <c r="O124" s="59">
        <f>IF((G124&gt;(3170*C124/100)),((G124-(3170*C124/100))*(6.58/100)),0)</f>
        <v/>
      </c>
      <c r="P124" s="59">
        <f>IF(((G124-(H124+I124+J124+N124+O124))&gt;1426.13),((G124-(H124+I124+J124+N124+O124))*1/100),0)</f>
        <v/>
      </c>
      <c r="Q124" s="60">
        <f>G124-SUM(H124:P124)</f>
        <v/>
      </c>
    </row>
    <row r="125">
      <c r="A125" s="27" t="inlineStr">
        <is>
          <t>Adjoint technique recherche et formation 2C principal échelon 5</t>
        </is>
      </c>
      <c r="B125" s="28" t="n">
        <v>332</v>
      </c>
      <c r="C125" s="28" t="n">
        <v>100</v>
      </c>
      <c r="D125" s="59">
        <f>($D$1*(B125/12)*C125)/100</f>
        <v/>
      </c>
      <c r="E125" s="59">
        <f>IF(B125&gt;=313,D125,E122)*3/100</f>
        <v/>
      </c>
      <c r="F125" s="59">
        <f>IF(B125&lt;315,1457.52*C125/100-D125,0)</f>
        <v/>
      </c>
      <c r="G125" s="59">
        <f>SUM(D125:F125)</f>
        <v/>
      </c>
      <c r="H125" s="59">
        <f>G125*0.75/100</f>
        <v/>
      </c>
      <c r="I125" s="59">
        <f>G125*0.3/100</f>
        <v/>
      </c>
      <c r="J125" s="59">
        <f>IF(G125&lt;3170*(C125/100),G125*6.85/100,3170*(C125/100)*6.85/100)</f>
        <v/>
      </c>
      <c r="K125" s="59">
        <f>(G125*0.9825)*2.4/100</f>
        <v/>
      </c>
      <c r="L125" s="59">
        <f>(G125*0.9825)*5.1/100</f>
        <v/>
      </c>
      <c r="M125" s="59">
        <f>(G125*0.9825)*0.5/100</f>
        <v/>
      </c>
      <c r="N125" s="59">
        <f>IF(G125&lt;(3170*(C125/100)),(G125*2.64/100),3170*(C125/100)*2.64/100)</f>
        <v/>
      </c>
      <c r="O125" s="59">
        <f>IF((G125&gt;(3170*C125/100)),((G125-(3170*C125/100))*(6.58/100)),0)</f>
        <v/>
      </c>
      <c r="P125" s="59">
        <f>IF(((G125-(H125+I125+J125+N125+O125))&gt;1426.13),((G125-(H125+I125+J125+N125+O125))*1/100),0)</f>
        <v/>
      </c>
      <c r="Q125" s="60">
        <f>G125-SUM(H125:P125)</f>
        <v/>
      </c>
    </row>
    <row r="126">
      <c r="A126" s="27" t="inlineStr">
        <is>
          <t>Adjoint technique recherche et formation 2C principal échelon 6</t>
        </is>
      </c>
      <c r="B126" s="28" t="n">
        <v>339</v>
      </c>
      <c r="C126" s="28" t="n">
        <v>100</v>
      </c>
      <c r="D126" s="59">
        <f>($D$1*(B126/12)*C126)/100</f>
        <v/>
      </c>
      <c r="E126" s="59">
        <f>IF(B126&gt;=313,D126,E123)*3/100</f>
        <v/>
      </c>
      <c r="F126" s="59">
        <f>IF(B126&lt;315,1457.52*C126/100-D126,0)</f>
        <v/>
      </c>
      <c r="G126" s="59">
        <f>SUM(D126:F126)</f>
        <v/>
      </c>
      <c r="H126" s="59">
        <f>G126*0.75/100</f>
        <v/>
      </c>
      <c r="I126" s="59">
        <f>G126*0.3/100</f>
        <v/>
      </c>
      <c r="J126" s="59">
        <f>IF(G126&lt;3170*(C126/100),G126*6.85/100,3170*(C126/100)*6.85/100)</f>
        <v/>
      </c>
      <c r="K126" s="59">
        <f>(G126*0.9825)*2.4/100</f>
        <v/>
      </c>
      <c r="L126" s="59">
        <f>(G126*0.9825)*5.1/100</f>
        <v/>
      </c>
      <c r="M126" s="59">
        <f>(G126*0.9825)*0.5/100</f>
        <v/>
      </c>
      <c r="N126" s="59">
        <f>IF(G126&lt;(3170*(C126/100)),(G126*2.64/100),3170*(C126/100)*2.64/100)</f>
        <v/>
      </c>
      <c r="O126" s="59">
        <f>IF((G126&gt;(3170*C126/100)),((G126-(3170*C126/100))*(6.58/100)),0)</f>
        <v/>
      </c>
      <c r="P126" s="59">
        <f>IF(((G126-(H126+I126+J126+N126+O126))&gt;1426.13),((G126-(H126+I126+J126+N126+O126))*1/100),0)</f>
        <v/>
      </c>
      <c r="Q126" s="60">
        <f>G126-SUM(H126:P126)</f>
        <v/>
      </c>
    </row>
    <row r="127">
      <c r="A127" s="27" t="inlineStr">
        <is>
          <t>Adjoint technique recherche et formation 2C principal échelon 7</t>
        </is>
      </c>
      <c r="B127" s="28" t="n">
        <v>346</v>
      </c>
      <c r="C127" s="28" t="n">
        <v>100</v>
      </c>
      <c r="D127" s="59">
        <f>($D$1*(B127/12)*C127)/100</f>
        <v/>
      </c>
      <c r="E127" s="59">
        <f>IF(B127&gt;=313,D127,E124)*3/100</f>
        <v/>
      </c>
      <c r="F127" s="59">
        <f>IF(B127&lt;315,1457.52*C127/100-D127,0)</f>
        <v/>
      </c>
      <c r="G127" s="59">
        <f>SUM(D127:F127)</f>
        <v/>
      </c>
      <c r="H127" s="59">
        <f>G127*0.75/100</f>
        <v/>
      </c>
      <c r="I127" s="59">
        <f>G127*0.3/100</f>
        <v/>
      </c>
      <c r="J127" s="59">
        <f>IF(G127&lt;3170*(C127/100),G127*6.85/100,3170*(C127/100)*6.85/100)</f>
        <v/>
      </c>
      <c r="K127" s="59">
        <f>(G127*0.9825)*2.4/100</f>
        <v/>
      </c>
      <c r="L127" s="59">
        <f>(G127*0.9825)*5.1/100</f>
        <v/>
      </c>
      <c r="M127" s="59">
        <f>(G127*0.9825)*0.5/100</f>
        <v/>
      </c>
      <c r="N127" s="59">
        <f>IF(G127&lt;(3170*(C127/100)),(G127*2.64/100),3170*(C127/100)*2.64/100)</f>
        <v/>
      </c>
      <c r="O127" s="59">
        <f>IF((G127&gt;(3170*C127/100)),((G127-(3170*C127/100))*(6.58/100)),0)</f>
        <v/>
      </c>
      <c r="P127" s="59">
        <f>IF(((G127-(H127+I127+J127+N127+O127))&gt;1426.13),((G127-(H127+I127+J127+N127+O127))*1/100),0)</f>
        <v/>
      </c>
      <c r="Q127" s="60">
        <f>G127-SUM(H127:P127)</f>
        <v/>
      </c>
    </row>
    <row r="128">
      <c r="A128" s="27" t="inlineStr">
        <is>
          <t>Adjoint technique recherche et formation 2C principal échelon 8</t>
        </is>
      </c>
      <c r="B128" s="28" t="n">
        <v>360</v>
      </c>
      <c r="C128" s="28" t="n">
        <v>100</v>
      </c>
      <c r="D128" s="59">
        <f>($D$1*(B128/12)*C128)/100</f>
        <v/>
      </c>
      <c r="E128" s="59">
        <f>IF(B128&gt;=313,D128,E125)*3/100</f>
        <v/>
      </c>
      <c r="F128" s="59">
        <f>IF(B128&lt;315,1457.52*C128/100-D128,0)</f>
        <v/>
      </c>
      <c r="G128" s="59">
        <f>SUM(D128:F128)</f>
        <v/>
      </c>
      <c r="H128" s="59">
        <f>G128*0.75/100</f>
        <v/>
      </c>
      <c r="I128" s="59">
        <f>G128*0.3/100</f>
        <v/>
      </c>
      <c r="J128" s="59">
        <f>IF(G128&lt;3170*(C128/100),G128*6.85/100,3170*(C128/100)*6.85/100)</f>
        <v/>
      </c>
      <c r="K128" s="59">
        <f>(G128*0.9825)*2.4/100</f>
        <v/>
      </c>
      <c r="L128" s="59">
        <f>(G128*0.9825)*5.1/100</f>
        <v/>
      </c>
      <c r="M128" s="59">
        <f>(G128*0.9825)*0.5/100</f>
        <v/>
      </c>
      <c r="N128" s="59">
        <f>IF(G128&lt;(3170*(C128/100)),(G128*2.64/100),3170*(C128/100)*2.64/100)</f>
        <v/>
      </c>
      <c r="O128" s="59">
        <f>IF((G128&gt;(3170*C128/100)),((G128-(3170*C128/100))*(6.58/100)),0)</f>
        <v/>
      </c>
      <c r="P128" s="59">
        <f>IF(((G128-(H128+I128+J128+N128+O128))&gt;1426.13),((G128-(H128+I128+J128+N128+O128))*1/100),0)</f>
        <v/>
      </c>
      <c r="Q128" s="60">
        <f>G128-SUM(H128:P128)</f>
        <v/>
      </c>
    </row>
    <row r="129">
      <c r="A129" s="27" t="inlineStr">
        <is>
          <t>Adjoint technique recherche et formation 2C principal échelon 9</t>
        </is>
      </c>
      <c r="B129" s="28" t="n">
        <v>376</v>
      </c>
      <c r="C129" s="28" t="n">
        <v>100</v>
      </c>
      <c r="D129" s="59">
        <f>($D$1*(B129/12)*C129)/100</f>
        <v/>
      </c>
      <c r="E129" s="59">
        <f>IF(B129&gt;=313,D129,E126)*3/100</f>
        <v/>
      </c>
      <c r="F129" s="59">
        <f>IF(B129&lt;315,1457.52*C129/100-D129,0)</f>
        <v/>
      </c>
      <c r="G129" s="59">
        <f>SUM(D129:F129)</f>
        <v/>
      </c>
      <c r="H129" s="59">
        <f>G129*0.75/100</f>
        <v/>
      </c>
      <c r="I129" s="59">
        <f>G129*0.3/100</f>
        <v/>
      </c>
      <c r="J129" s="59">
        <f>IF(G129&lt;3170*(C129/100),G129*6.85/100,3170*(C129/100)*6.85/100)</f>
        <v/>
      </c>
      <c r="K129" s="59">
        <f>(G129*0.9825)*2.4/100</f>
        <v/>
      </c>
      <c r="L129" s="59">
        <f>(G129*0.9825)*5.1/100</f>
        <v/>
      </c>
      <c r="M129" s="59">
        <f>(G129*0.9825)*0.5/100</f>
        <v/>
      </c>
      <c r="N129" s="59">
        <f>IF(G129&lt;(3170*(C129/100)),(G129*2.64/100),3170*(C129/100)*2.64/100)</f>
        <v/>
      </c>
      <c r="O129" s="59">
        <f>IF((G129&gt;(3170*C129/100)),((G129-(3170*C129/100))*(6.58/100)),0)</f>
        <v/>
      </c>
      <c r="P129" s="59">
        <f>IF(((G129-(H129+I129+J129+N129+O129))&gt;1426.13),((G129-(H129+I129+J129+N129+O129))*1/100),0)</f>
        <v/>
      </c>
      <c r="Q129" s="60">
        <f>G129-SUM(H129:P129)</f>
        <v/>
      </c>
    </row>
    <row r="130">
      <c r="A130" s="27" t="inlineStr">
        <is>
          <t>Adjoint technique recherche et formation 2C principal échelon 10</t>
        </is>
      </c>
      <c r="B130" s="28" t="n">
        <v>385</v>
      </c>
      <c r="C130" s="28" t="n">
        <v>100</v>
      </c>
      <c r="D130" s="59">
        <f>($D$1*(B130/12)*C130)/100</f>
        <v/>
      </c>
      <c r="E130" s="59">
        <f>IF(B130&gt;=313,D130,E127)*3/100</f>
        <v/>
      </c>
      <c r="F130" s="59">
        <f>IF(B130&lt;315,1457.52*C130/100-D130,0)</f>
        <v/>
      </c>
      <c r="G130" s="59">
        <f>SUM(D130:F130)</f>
        <v/>
      </c>
      <c r="H130" s="59">
        <f>G130*0.75/100</f>
        <v/>
      </c>
      <c r="I130" s="59">
        <f>G130*0.3/100</f>
        <v/>
      </c>
      <c r="J130" s="59">
        <f>IF(G130&lt;3170*(C130/100),G130*6.85/100,3170*(C130/100)*6.85/100)</f>
        <v/>
      </c>
      <c r="K130" s="59">
        <f>(G130*0.9825)*2.4/100</f>
        <v/>
      </c>
      <c r="L130" s="59">
        <f>(G130*0.9825)*5.1/100</f>
        <v/>
      </c>
      <c r="M130" s="59">
        <f>(G130*0.9825)*0.5/100</f>
        <v/>
      </c>
      <c r="N130" s="59">
        <f>IF(G130&lt;(3170*(C130/100)),(G130*2.64/100),3170*(C130/100)*2.64/100)</f>
        <v/>
      </c>
      <c r="O130" s="59">
        <f>IF((G130&gt;(3170*C130/100)),((G130-(3170*C130/100))*(6.58/100)),0)</f>
        <v/>
      </c>
      <c r="P130" s="59">
        <f>IF(((G130-(H130+I130+J130+N130+O130))&gt;1426.13),((G130-(H130+I130+J130+N130+O130))*1/100),0)</f>
        <v/>
      </c>
      <c r="Q130" s="60">
        <f>G130-SUM(H130:P130)</f>
        <v/>
      </c>
    </row>
    <row r="131">
      <c r="A131" s="27" t="inlineStr">
        <is>
          <t>Adjoint technique recherche et formation 2C principal échelon 11</t>
        </is>
      </c>
      <c r="B131" s="28" t="n">
        <v>398</v>
      </c>
      <c r="C131" s="28" t="n">
        <v>100</v>
      </c>
      <c r="D131" s="59">
        <f>($D$1*(B131/12)*C131)/100</f>
        <v/>
      </c>
      <c r="E131" s="59">
        <f>IF(B131&gt;=313,D131,E128)*3/100</f>
        <v/>
      </c>
      <c r="F131" s="59">
        <f>IF(B131&lt;315,1457.52*C131/100-D131,0)</f>
        <v/>
      </c>
      <c r="G131" s="59">
        <f>SUM(D131:F131)</f>
        <v/>
      </c>
      <c r="H131" s="59">
        <f>G131*0.75/100</f>
        <v/>
      </c>
      <c r="I131" s="59">
        <f>G131*0.3/100</f>
        <v/>
      </c>
      <c r="J131" s="59">
        <f>IF(G131&lt;3170*(C131/100),G131*6.85/100,3170*(C131/100)*6.85/100)</f>
        <v/>
      </c>
      <c r="K131" s="59">
        <f>(G131*0.9825)*2.4/100</f>
        <v/>
      </c>
      <c r="L131" s="59">
        <f>(G131*0.9825)*5.1/100</f>
        <v/>
      </c>
      <c r="M131" s="59">
        <f>(G131*0.9825)*0.5/100</f>
        <v/>
      </c>
      <c r="N131" s="59">
        <f>IF(G131&lt;(3170*(C131/100)),(G131*2.64/100),3170*(C131/100)*2.64/100)</f>
        <v/>
      </c>
      <c r="O131" s="59">
        <f>IF((G131&gt;(3170*C131/100)),((G131-(3170*C131/100))*(6.58/100)),0)</f>
        <v/>
      </c>
      <c r="P131" s="59">
        <f>IF(((G131-(H131+I131+J131+N131+O131))&gt;1426.13),((G131-(H131+I131+J131+N131+O131))*1/100),0)</f>
        <v/>
      </c>
      <c r="Q131" s="60">
        <f>G131-SUM(H131:P131)</f>
        <v/>
      </c>
    </row>
    <row r="132">
      <c r="A132" s="27" t="inlineStr">
        <is>
          <t>Adjoint technique recherche et formation 2C principal échelon 12</t>
        </is>
      </c>
      <c r="B132" s="28" t="n">
        <v>407</v>
      </c>
      <c r="C132" s="28" t="n">
        <v>100</v>
      </c>
      <c r="D132" s="59">
        <f>($D$1*(B132/12)*C132)/100</f>
        <v/>
      </c>
      <c r="E132" s="59">
        <f>IF(B132&gt;=313,D132,E129)*3/100</f>
        <v/>
      </c>
      <c r="F132" s="59">
        <f>IF(B132&lt;315,1457.52*C132/100-D132,0)</f>
        <v/>
      </c>
      <c r="G132" s="59">
        <f>SUM(D132:F132)</f>
        <v/>
      </c>
      <c r="H132" s="59">
        <f>G132*0.75/100</f>
        <v/>
      </c>
      <c r="I132" s="59">
        <f>G132*0.3/100</f>
        <v/>
      </c>
      <c r="J132" s="59">
        <f>IF(G132&lt;3170*(C132/100),G132*6.85/100,3170*(C132/100)*6.85/100)</f>
        <v/>
      </c>
      <c r="K132" s="59">
        <f>(G132*0.9825)*2.4/100</f>
        <v/>
      </c>
      <c r="L132" s="59">
        <f>(G132*0.9825)*5.1/100</f>
        <v/>
      </c>
      <c r="M132" s="59">
        <f>(G132*0.9825)*0.5/100</f>
        <v/>
      </c>
      <c r="N132" s="59">
        <f>IF(G132&lt;(3170*(C132/100)),(G132*2.64/100),3170*(C132/100)*2.64/100)</f>
        <v/>
      </c>
      <c r="O132" s="59">
        <f>IF((G132&gt;(3170*C132/100)),((G132-(3170*C132/100))*(6.58/100)),0)</f>
        <v/>
      </c>
      <c r="P132" s="59">
        <f>IF(((G132-(H132+I132+J132+N132+O132))&gt;1426.13),((G132-(H132+I132+J132+N132+O132))*1/100),0)</f>
        <v/>
      </c>
      <c r="Q132" s="60">
        <f>G132-SUM(H132:P132)</f>
        <v/>
      </c>
    </row>
    <row r="133">
      <c r="A133" s="27" t="inlineStr">
        <is>
          <t>Adjoint technique recherche et formation 1C principal échelon 1</t>
        </is>
      </c>
      <c r="B133" s="28" t="n">
        <v>338</v>
      </c>
      <c r="C133" s="28" t="n">
        <v>100</v>
      </c>
      <c r="D133" s="59">
        <f>($D$1*(B133/12)*C133)/100</f>
        <v/>
      </c>
      <c r="E133" s="59">
        <f>IF(B133&gt;=313,D133,E130)*3/100</f>
        <v/>
      </c>
      <c r="F133" s="59">
        <f>IF(B133&lt;315,1457.52*C133/100-D133,0)</f>
        <v/>
      </c>
      <c r="G133" s="59">
        <f>SUM(D133:F133)</f>
        <v/>
      </c>
      <c r="H133" s="59">
        <f>G133*0.75/100</f>
        <v/>
      </c>
      <c r="I133" s="59">
        <f>G133*0.3/100</f>
        <v/>
      </c>
      <c r="J133" s="59">
        <f>IF(G133&lt;3170*(C133/100),G133*6.85/100,3170*(C133/100)*6.85/100)</f>
        <v/>
      </c>
      <c r="K133" s="59">
        <f>(G133*0.9825)*2.4/100</f>
        <v/>
      </c>
      <c r="L133" s="59">
        <f>(G133*0.9825)*5.1/100</f>
        <v/>
      </c>
      <c r="M133" s="59">
        <f>(G133*0.9825)*0.5/100</f>
        <v/>
      </c>
      <c r="N133" s="59">
        <f>IF(G133&lt;(3170*(C133/100)),(G133*2.64/100),3170*(C133/100)*2.64/100)</f>
        <v/>
      </c>
      <c r="O133" s="59">
        <f>IF((G133&gt;(3170*C133/100)),((G133-(3170*C133/100))*(6.58/100)),0)</f>
        <v/>
      </c>
      <c r="P133" s="59">
        <f>IF(((G133-(H133+I133+J133+N133+O133))&gt;1426.13),((G133-(H133+I133+J133+N133+O133))*1/100),0)</f>
        <v/>
      </c>
      <c r="Q133" s="60">
        <f>G133-SUM(H133:P133)</f>
        <v/>
      </c>
    </row>
    <row r="134">
      <c r="A134" s="27" t="inlineStr">
        <is>
          <t>Adjoint technique recherche et formation 1C principal échelon 2</t>
        </is>
      </c>
      <c r="B134" s="28" t="n">
        <v>345</v>
      </c>
      <c r="C134" s="28" t="n">
        <v>100</v>
      </c>
      <c r="D134" s="59">
        <f>($D$1*(B134/12)*C134)/100</f>
        <v/>
      </c>
      <c r="E134" s="59">
        <f>IF(B134&gt;=313,D134,E131)*3/100</f>
        <v/>
      </c>
      <c r="F134" s="59">
        <f>IF(B134&lt;315,1457.52*C134/100-D134,0)</f>
        <v/>
      </c>
      <c r="G134" s="59">
        <f>SUM(D134:F134)</f>
        <v/>
      </c>
      <c r="H134" s="59">
        <f>G134*0.75/100</f>
        <v/>
      </c>
      <c r="I134" s="59">
        <f>G134*0.3/100</f>
        <v/>
      </c>
      <c r="J134" s="59">
        <f>IF(G134&lt;3170*(C134/100),G134*6.85/100,3170*(C134/100)*6.85/100)</f>
        <v/>
      </c>
      <c r="K134" s="59">
        <f>(G134*0.9825)*2.4/100</f>
        <v/>
      </c>
      <c r="L134" s="59">
        <f>(G134*0.9825)*5.1/100</f>
        <v/>
      </c>
      <c r="M134" s="59">
        <f>(G134*0.9825)*0.5/100</f>
        <v/>
      </c>
      <c r="N134" s="59">
        <f>IF(G134&lt;(3170*(C134/100)),(G134*2.64/100),3170*(C134/100)*2.64/100)</f>
        <v/>
      </c>
      <c r="O134" s="59">
        <f>IF((G134&gt;(3170*C134/100)),((G134-(3170*C134/100))*(6.58/100)),0)</f>
        <v/>
      </c>
      <c r="P134" s="59">
        <f>IF(((G134-(H134+I134+J134+N134+O134))&gt;1426.13),((G134-(H134+I134+J134+N134+O134))*1/100),0)</f>
        <v/>
      </c>
      <c r="Q134" s="60">
        <f>G134-SUM(H134:P134)</f>
        <v/>
      </c>
    </row>
    <row r="135">
      <c r="A135" s="27" t="inlineStr">
        <is>
          <t>Adjoint technique recherche et formation 1C principal échelon 3</t>
        </is>
      </c>
      <c r="B135" s="28" t="n">
        <v>355</v>
      </c>
      <c r="C135" s="28" t="n">
        <v>100</v>
      </c>
      <c r="D135" s="59">
        <f>($D$1*(B135/12)*C135)/100</f>
        <v/>
      </c>
      <c r="E135" s="59">
        <f>IF(B135&gt;=313,D135,E132)*3/100</f>
        <v/>
      </c>
      <c r="F135" s="59">
        <f>IF(B135&lt;315,1457.52*C135/100-D135,0)</f>
        <v/>
      </c>
      <c r="G135" s="59">
        <f>SUM(D135:F135)</f>
        <v/>
      </c>
      <c r="H135" s="59">
        <f>G135*0.75/100</f>
        <v/>
      </c>
      <c r="I135" s="59">
        <f>G135*0.3/100</f>
        <v/>
      </c>
      <c r="J135" s="59">
        <f>IF(G135&lt;3170*(C135/100),G135*6.85/100,3170*(C135/100)*6.85/100)</f>
        <v/>
      </c>
      <c r="K135" s="59">
        <f>(G135*0.9825)*2.4/100</f>
        <v/>
      </c>
      <c r="L135" s="59">
        <f>(G135*0.9825)*5.1/100</f>
        <v/>
      </c>
      <c r="M135" s="59">
        <f>(G135*0.9825)*0.5/100</f>
        <v/>
      </c>
      <c r="N135" s="59">
        <f>IF(G135&lt;(3170*(C135/100)),(G135*2.64/100),3170*(C135/100)*2.64/100)</f>
        <v/>
      </c>
      <c r="O135" s="59">
        <f>IF((G135&gt;(3170*C135/100)),((G135-(3170*C135/100))*(6.58/100)),0)</f>
        <v/>
      </c>
      <c r="P135" s="59">
        <f>IF(((G135-(H135+I135+J135+N135+O135))&gt;1426.13),((G135-(H135+I135+J135+N135+O135))*1/100),0)</f>
        <v/>
      </c>
      <c r="Q135" s="60">
        <f>G135-SUM(H135:P135)</f>
        <v/>
      </c>
    </row>
    <row r="136">
      <c r="A136" s="27" t="inlineStr">
        <is>
          <t>Adjoint technique recherche et formation 1C principal échelon 4</t>
        </is>
      </c>
      <c r="B136" s="28" t="n">
        <v>370</v>
      </c>
      <c r="C136" s="28" t="n">
        <v>100</v>
      </c>
      <c r="D136" s="59">
        <f>($D$1*(B136/12)*C136)/100</f>
        <v/>
      </c>
      <c r="E136" s="59">
        <f>IF(B136&gt;=313,D136,E133)*3/100</f>
        <v/>
      </c>
      <c r="F136" s="59">
        <f>IF(B136&lt;315,1457.52*C136/100-D136,0)</f>
        <v/>
      </c>
      <c r="G136" s="59">
        <f>SUM(D136:F136)</f>
        <v/>
      </c>
      <c r="H136" s="59">
        <f>G136*0.75/100</f>
        <v/>
      </c>
      <c r="I136" s="59">
        <f>G136*0.3/100</f>
        <v/>
      </c>
      <c r="J136" s="59">
        <f>IF(G136&lt;3170*(C136/100),G136*6.85/100,3170*(C136/100)*6.85/100)</f>
        <v/>
      </c>
      <c r="K136" s="59">
        <f>(G136*0.9825)*2.4/100</f>
        <v/>
      </c>
      <c r="L136" s="59">
        <f>(G136*0.9825)*5.1/100</f>
        <v/>
      </c>
      <c r="M136" s="59">
        <f>(G136*0.9825)*0.5/100</f>
        <v/>
      </c>
      <c r="N136" s="59">
        <f>IF(G136&lt;(3170*(C136/100)),(G136*2.64/100),3170*(C136/100)*2.64/100)</f>
        <v/>
      </c>
      <c r="O136" s="59">
        <f>IF((G136&gt;(3170*C136/100)),((G136-(3170*C136/100))*(6.58/100)),0)</f>
        <v/>
      </c>
      <c r="P136" s="59">
        <f>IF(((G136-(H136+I136+J136+N136+O136))&gt;1426.13),((G136-(H136+I136+J136+N136+O136))*1/100),0)</f>
        <v/>
      </c>
      <c r="Q136" s="60">
        <f>G136-SUM(H136:P136)</f>
        <v/>
      </c>
    </row>
    <row r="137">
      <c r="A137" s="27" t="inlineStr">
        <is>
          <t>Adjoint technique recherche et formation 1C principal échelon 5</t>
        </is>
      </c>
      <c r="B137" s="28" t="n">
        <v>385</v>
      </c>
      <c r="C137" s="28" t="n">
        <v>100</v>
      </c>
      <c r="D137" s="59">
        <f>($D$1*(B137/12)*C137)/100</f>
        <v/>
      </c>
      <c r="E137" s="59">
        <f>IF(B137&gt;=313,D137,E134)*3/100</f>
        <v/>
      </c>
      <c r="F137" s="59">
        <f>IF(B137&lt;315,1457.52*C137/100-D137,0)</f>
        <v/>
      </c>
      <c r="G137" s="59">
        <f>SUM(D137:F137)</f>
        <v/>
      </c>
      <c r="H137" s="59">
        <f>G137*0.75/100</f>
        <v/>
      </c>
      <c r="I137" s="59">
        <f>G137*0.3/100</f>
        <v/>
      </c>
      <c r="J137" s="59">
        <f>IF(G137&lt;3170*(C137/100),G137*6.85/100,3170*(C137/100)*6.85/100)</f>
        <v/>
      </c>
      <c r="K137" s="59">
        <f>(G137*0.9825)*2.4/100</f>
        <v/>
      </c>
      <c r="L137" s="59">
        <f>(G137*0.9825)*5.1/100</f>
        <v/>
      </c>
      <c r="M137" s="59">
        <f>(G137*0.9825)*0.5/100</f>
        <v/>
      </c>
      <c r="N137" s="59">
        <f>IF(G137&lt;(3170*(C137/100)),(G137*2.64/100),3170*(C137/100)*2.64/100)</f>
        <v/>
      </c>
      <c r="O137" s="59">
        <f>IF((G137&gt;(3170*C137/100)),((G137-(3170*C137/100))*(6.58/100)),0)</f>
        <v/>
      </c>
      <c r="P137" s="59">
        <f>IF(((G137-(H137+I137+J137+N137+O137))&gt;1426.13),((G137-(H137+I137+J137+N137+O137))*1/100),0)</f>
        <v/>
      </c>
      <c r="Q137" s="60">
        <f>G137-SUM(H137:P137)</f>
        <v/>
      </c>
    </row>
    <row r="138">
      <c r="A138" s="27" t="inlineStr">
        <is>
          <t>Adjoint technique recherche et formation 1C principal échelon 6</t>
        </is>
      </c>
      <c r="B138" s="28" t="n">
        <v>400</v>
      </c>
      <c r="C138" s="28" t="n">
        <v>100</v>
      </c>
      <c r="D138" s="59">
        <f>($D$1*(B138/12)*C138)/100</f>
        <v/>
      </c>
      <c r="E138" s="59">
        <f>IF(B138&gt;=313,D138,E135)*3/100</f>
        <v/>
      </c>
      <c r="F138" s="59">
        <f>IF(B138&lt;315,1457.52*C138/100-D138,0)</f>
        <v/>
      </c>
      <c r="G138" s="59">
        <f>SUM(D138:F138)</f>
        <v/>
      </c>
      <c r="H138" s="59">
        <f>G138*0.75/100</f>
        <v/>
      </c>
      <c r="I138" s="59">
        <f>G138*0.3/100</f>
        <v/>
      </c>
      <c r="J138" s="59">
        <f>IF(G138&lt;3170*(C138/100),G138*6.85/100,3170*(C138/100)*6.85/100)</f>
        <v/>
      </c>
      <c r="K138" s="59">
        <f>(G138*0.9825)*2.4/100</f>
        <v/>
      </c>
      <c r="L138" s="59">
        <f>(G138*0.9825)*5.1/100</f>
        <v/>
      </c>
      <c r="M138" s="59">
        <f>(G138*0.9825)*0.5/100</f>
        <v/>
      </c>
      <c r="N138" s="59">
        <f>IF(G138&lt;(3170*(C138/100)),(G138*2.64/100),3170*(C138/100)*2.64/100)</f>
        <v/>
      </c>
      <c r="O138" s="59">
        <f>IF((G138&gt;(3170*C138/100)),((G138-(3170*C138/100))*(6.58/100)),0)</f>
        <v/>
      </c>
      <c r="P138" s="59">
        <f>IF(((G138-(H138+I138+J138+N138+O138))&gt;1426.13),((G138-(H138+I138+J138+N138+O138))*1/100),0)</f>
        <v/>
      </c>
      <c r="Q138" s="60">
        <f>G138-SUM(H138:P138)</f>
        <v/>
      </c>
    </row>
    <row r="139">
      <c r="A139" s="27" t="inlineStr">
        <is>
          <t>Adjoint technique recherche et formation 1C principal échelon 7</t>
        </is>
      </c>
      <c r="B139" s="28" t="n">
        <v>422</v>
      </c>
      <c r="C139" s="28" t="n">
        <v>100</v>
      </c>
      <c r="D139" s="59">
        <f>($D$1*(B139/12)*C139)/100</f>
        <v/>
      </c>
      <c r="E139" s="59">
        <f>IF(B139&gt;=313,D139,E136)*3/100</f>
        <v/>
      </c>
      <c r="F139" s="59">
        <f>IF(B139&lt;315,1457.52*C139/100-D139,0)</f>
        <v/>
      </c>
      <c r="G139" s="59">
        <f>SUM(D139:F139)</f>
        <v/>
      </c>
      <c r="H139" s="59">
        <f>G139*0.75/100</f>
        <v/>
      </c>
      <c r="I139" s="59">
        <f>G139*0.3/100</f>
        <v/>
      </c>
      <c r="J139" s="59">
        <f>IF(G139&lt;3170*(C139/100),G139*6.85/100,3170*(C139/100)*6.85/100)</f>
        <v/>
      </c>
      <c r="K139" s="59">
        <f>(G139*0.9825)*2.4/100</f>
        <v/>
      </c>
      <c r="L139" s="59">
        <f>(G139*0.9825)*5.1/100</f>
        <v/>
      </c>
      <c r="M139" s="59">
        <f>(G139*0.9825)*0.5/100</f>
        <v/>
      </c>
      <c r="N139" s="59">
        <f>IF(G139&lt;(3170*(C139/100)),(G139*2.64/100),3170*(C139/100)*2.64/100)</f>
        <v/>
      </c>
      <c r="O139" s="59">
        <f>IF((G139&gt;(3170*C139/100)),((G139-(3170*C139/100))*(6.58/100)),0)</f>
        <v/>
      </c>
      <c r="P139" s="59">
        <f>IF(((G139-(H139+I139+J139+N139+O139))&gt;1426.13),((G139-(H139+I139+J139+N139+O139))*1/100),0)</f>
        <v/>
      </c>
      <c r="Q139" s="60">
        <f>G139-SUM(H139:P139)</f>
        <v/>
      </c>
    </row>
    <row r="140">
      <c r="A140" s="27" t="inlineStr">
        <is>
          <t>Adjoint technique recherche et formation 1C principal échelon 8</t>
        </is>
      </c>
      <c r="B140" s="28" t="n">
        <v>436</v>
      </c>
      <c r="C140" s="28" t="n">
        <v>100</v>
      </c>
      <c r="D140" s="59">
        <f>($D$1*(B140/12)*C140)/100</f>
        <v/>
      </c>
      <c r="E140" s="59">
        <f>IF(B140&gt;=313,D140,E137)*3/100</f>
        <v/>
      </c>
      <c r="F140" s="59">
        <f>IF(B140&lt;315,1457.52*C140/100-D140,0)</f>
        <v/>
      </c>
      <c r="G140" s="59">
        <f>SUM(D140:F140)</f>
        <v/>
      </c>
      <c r="H140" s="59">
        <f>G140*0.75/100</f>
        <v/>
      </c>
      <c r="I140" s="59">
        <f>G140*0.3/100</f>
        <v/>
      </c>
      <c r="J140" s="59">
        <f>IF(G140&lt;3170*(C140/100),G140*6.85/100,3170*(C140/100)*6.85/100)</f>
        <v/>
      </c>
      <c r="K140" s="59">
        <f>(G140*0.9825)*2.4/100</f>
        <v/>
      </c>
      <c r="L140" s="59">
        <f>(G140*0.9825)*5.1/100</f>
        <v/>
      </c>
      <c r="M140" s="59">
        <f>(G140*0.9825)*0.5/100</f>
        <v/>
      </c>
      <c r="N140" s="59">
        <f>IF(G140&lt;(3170*(C140/100)),(G140*2.64/100),3170*(C140/100)*2.64/100)</f>
        <v/>
      </c>
      <c r="O140" s="59">
        <f>IF((G140&gt;(3170*C140/100)),((G140-(3170*C140/100))*(6.58/100)),0)</f>
        <v/>
      </c>
      <c r="P140" s="59">
        <f>IF(((G140-(H140+I140+J140+N140+O140))&gt;1426.13),((G140-(H140+I140+J140+N140+O140))*1/100),0)</f>
        <v/>
      </c>
      <c r="Q140" s="60">
        <f>G140-SUM(H140:P140)</f>
        <v/>
      </c>
    </row>
    <row r="141">
      <c r="A141" s="27" t="inlineStr">
        <is>
          <t>Adjoint technique recherche et formation 1C principal échelon 9</t>
        </is>
      </c>
      <c r="B141" s="28" t="n">
        <v>462</v>
      </c>
      <c r="C141" s="28" t="n">
        <v>100</v>
      </c>
      <c r="D141" s="59">
        <f>($D$1*(B141/12)*C141)/100</f>
        <v/>
      </c>
      <c r="E141" s="59">
        <f>IF(B141&gt;=313,D141,E138)*3/100</f>
        <v/>
      </c>
      <c r="F141" s="59">
        <f>IF(B141&lt;315,1457.52*C141/100-D141,0)</f>
        <v/>
      </c>
      <c r="G141" s="59">
        <f>SUM(D141:F141)</f>
        <v/>
      </c>
      <c r="H141" s="59">
        <f>G141*0.75/100</f>
        <v/>
      </c>
      <c r="I141" s="59">
        <f>G141*0.3/100</f>
        <v/>
      </c>
      <c r="J141" s="59">
        <f>IF(G141&lt;3170*(C141/100),G141*6.85/100,3170*(C141/100)*6.85/100)</f>
        <v/>
      </c>
      <c r="K141" s="59">
        <f>(G141*0.9825)*2.4/100</f>
        <v/>
      </c>
      <c r="L141" s="59">
        <f>(G141*0.9825)*5.1/100</f>
        <v/>
      </c>
      <c r="M141" s="59">
        <f>(G141*0.9825)*0.5/100</f>
        <v/>
      </c>
      <c r="N141" s="59">
        <f>IF(G141&lt;(3170*(C141/100)),(G141*2.64/100),3170*(C141/100)*2.64/100)</f>
        <v/>
      </c>
      <c r="O141" s="59">
        <f>IF((G141&gt;(3170*C141/100)),((G141-(3170*C141/100))*(6.58/100)),0)</f>
        <v/>
      </c>
      <c r="P141" s="59">
        <f>IF(((G141-(H141+I141+J141+N141+O141))&gt;1426.13),((G141-(H141+I141+J141+N141+O141))*1/100),0)</f>
        <v/>
      </c>
      <c r="Q141" s="60">
        <f>G141-SUM(H141:P141)</f>
        <v/>
      </c>
    </row>
    <row r="142">
      <c r="A142" s="31" t="inlineStr">
        <is>
          <t>CDI Ingénieur de Recherche hors classe échelon 06</t>
        </is>
      </c>
      <c r="B142" s="32" t="n">
        <v>849</v>
      </c>
      <c r="C142" s="28" t="n">
        <v>100</v>
      </c>
    </row>
    <row r="143">
      <c r="A143" s="31" t="inlineStr">
        <is>
          <t>CDI Ingénieur de Recherche hors classe échelon 05</t>
        </is>
      </c>
      <c r="B143" s="32" t="n">
        <v>824</v>
      </c>
      <c r="C143" s="28" t="n">
        <v>100</v>
      </c>
    </row>
    <row r="144">
      <c r="A144" s="31" t="inlineStr">
        <is>
          <t>CDI Ingénieur de Recherche hors classe échelon 04</t>
        </is>
      </c>
      <c r="B144" s="32" t="n">
        <v>799</v>
      </c>
      <c r="C144" s="28" t="n">
        <v>100</v>
      </c>
    </row>
    <row r="145">
      <c r="A145" s="31" t="inlineStr">
        <is>
          <t>CDI Ingénieur de Recherche hors classe échelon 03</t>
        </is>
      </c>
      <c r="B145" s="32" t="n">
        <v>774</v>
      </c>
      <c r="C145" s="28" t="n">
        <v>100</v>
      </c>
    </row>
    <row r="146">
      <c r="A146" s="31" t="inlineStr">
        <is>
          <t>CDI Ingénieur de Recherche hors classe échelon 02</t>
        </is>
      </c>
      <c r="B146" s="32" t="n">
        <v>749</v>
      </c>
      <c r="C146" s="28" t="n">
        <v>100</v>
      </c>
    </row>
    <row r="147">
      <c r="A147" s="31" t="inlineStr">
        <is>
          <t>CDI Ingénieur de Recherche hors classe échelon 01</t>
        </is>
      </c>
      <c r="B147" s="32" t="n">
        <v>734</v>
      </c>
      <c r="C147" s="28" t="n">
        <v>100</v>
      </c>
    </row>
    <row r="148">
      <c r="A148" s="31" t="inlineStr">
        <is>
          <t>CDI Ingénieur de Recherche Première classe échelon 05</t>
        </is>
      </c>
      <c r="B148" s="32" t="n">
        <v>672</v>
      </c>
      <c r="C148" s="28" t="n">
        <v>100</v>
      </c>
    </row>
    <row r="149">
      <c r="A149" s="31" t="inlineStr">
        <is>
          <t>CDI Ingénieur de Recherche Première classe échelon 04</t>
        </is>
      </c>
      <c r="B149" s="32" t="n">
        <v>647</v>
      </c>
      <c r="C149" s="28" t="n">
        <v>100</v>
      </c>
    </row>
    <row r="150">
      <c r="A150" s="31" t="inlineStr">
        <is>
          <t>CDI Ingénieur de Recherche Première classe échelon 03</t>
        </is>
      </c>
      <c r="B150" s="32" t="n">
        <v>622</v>
      </c>
      <c r="C150" s="28" t="n">
        <v>100</v>
      </c>
    </row>
    <row r="151">
      <c r="A151" s="31" t="inlineStr">
        <is>
          <t>CDI Ingénieur de Recherche Première classe échelon 02</t>
        </is>
      </c>
      <c r="B151" s="32" t="n">
        <v>597</v>
      </c>
      <c r="C151" s="28" t="n">
        <v>100</v>
      </c>
    </row>
    <row r="152">
      <c r="A152" s="31" t="inlineStr">
        <is>
          <t>CDI Ingénieur de Recherche Première classe échelon 01</t>
        </is>
      </c>
      <c r="B152" s="32" t="n">
        <v>582</v>
      </c>
      <c r="C152" s="28" t="n">
        <v>100</v>
      </c>
    </row>
    <row r="153">
      <c r="A153" s="31" t="inlineStr">
        <is>
          <t>CDI Ingénieur de Recherche Deuxième classe échelon 08</t>
        </is>
      </c>
      <c r="B153" s="32" t="n">
        <v>577</v>
      </c>
      <c r="C153" s="28" t="n">
        <v>100</v>
      </c>
    </row>
    <row r="154">
      <c r="A154" s="31" t="inlineStr">
        <is>
          <t>CDI Ingénieur de Recherche Deuxième classe échelon 07</t>
        </is>
      </c>
      <c r="B154" s="32" t="n">
        <v>552</v>
      </c>
      <c r="C154" s="28" t="n">
        <v>100</v>
      </c>
    </row>
    <row r="155">
      <c r="A155" s="31" t="inlineStr">
        <is>
          <t>CDI Ingénieur de Recherche Deuxième classe échelon 06</t>
        </is>
      </c>
      <c r="B155" s="32" t="n">
        <v>527</v>
      </c>
      <c r="C155" s="28" t="n">
        <v>100</v>
      </c>
    </row>
    <row r="156">
      <c r="A156" s="31" t="inlineStr">
        <is>
          <t>CDI Ingénieur de Recherche Deuxième classe échelon 05</t>
        </is>
      </c>
      <c r="B156" s="32" t="n">
        <v>502</v>
      </c>
      <c r="C156" s="28" t="n">
        <v>100</v>
      </c>
    </row>
    <row r="157">
      <c r="A157" s="31" t="inlineStr">
        <is>
          <t>CDI Ingénieur de Recherche Deuxième classe échelon 04</t>
        </is>
      </c>
      <c r="B157" s="32" t="n">
        <v>477</v>
      </c>
      <c r="C157" s="28" t="n">
        <v>100</v>
      </c>
    </row>
    <row r="158">
      <c r="A158" s="31" t="inlineStr">
        <is>
          <t>CDI Ingénieur de Recherche Deuxième classe échelon 03</t>
        </is>
      </c>
      <c r="B158" s="32" t="n">
        <v>452</v>
      </c>
      <c r="C158" s="28" t="n">
        <v>100</v>
      </c>
    </row>
    <row r="159">
      <c r="A159" s="31" t="inlineStr">
        <is>
          <t>CDI Ingénieur de Recherche Deuxième classe échelon 02</t>
        </is>
      </c>
      <c r="B159" s="32" t="n">
        <v>427</v>
      </c>
      <c r="C159" s="28" t="n">
        <v>100</v>
      </c>
    </row>
    <row r="160">
      <c r="A160" s="31" t="inlineStr">
        <is>
          <t>CDI Ingénieur de Recherche Deuxième classe échelon 01</t>
        </is>
      </c>
      <c r="B160" s="33" t="n">
        <v>412</v>
      </c>
      <c r="C160" s="28" t="n">
        <v>100</v>
      </c>
    </row>
    <row r="161">
      <c r="A161" s="34" t="inlineStr">
        <is>
          <t>CDI Ingénieur d'études hors classe échelon 04</t>
        </is>
      </c>
      <c r="B161" s="35" t="n">
        <v>738</v>
      </c>
      <c r="C161" s="28" t="n">
        <v>100</v>
      </c>
    </row>
    <row r="162">
      <c r="A162" s="34" t="inlineStr">
        <is>
          <t>CDI Ingénieur d'études hors classe échelon 03</t>
        </is>
      </c>
      <c r="B162" s="35" t="n">
        <v>722</v>
      </c>
      <c r="C162" s="28" t="n">
        <v>100</v>
      </c>
    </row>
    <row r="163">
      <c r="A163" s="34" t="inlineStr">
        <is>
          <t>CDI Ingénieur d'études hors classe échelon 02</t>
        </is>
      </c>
      <c r="B163" s="35" t="n">
        <v>706</v>
      </c>
      <c r="C163" s="28" t="n">
        <v>100</v>
      </c>
    </row>
    <row r="164">
      <c r="A164" s="34" t="inlineStr">
        <is>
          <t>CDI Ingénieur d'études hors classe échelon 01</t>
        </is>
      </c>
      <c r="B164" s="35" t="n">
        <v>696</v>
      </c>
      <c r="C164" s="28" t="n">
        <v>100</v>
      </c>
    </row>
    <row r="165">
      <c r="A165" s="34" t="inlineStr">
        <is>
          <t>CDI Ingénieur d'études Première classe échelon 05</t>
        </is>
      </c>
      <c r="B165" s="32" t="n">
        <v>613</v>
      </c>
      <c r="C165" s="28" t="n">
        <v>100</v>
      </c>
    </row>
    <row r="166">
      <c r="A166" s="34" t="inlineStr">
        <is>
          <t>CDI Ingénieur d'études Première classe échelon 04</t>
        </is>
      </c>
      <c r="B166" s="32" t="n">
        <v>597</v>
      </c>
      <c r="C166" s="28" t="n">
        <v>100</v>
      </c>
    </row>
    <row r="167">
      <c r="A167" s="34" t="inlineStr">
        <is>
          <t>CDI Ingénieur d'études Première classe échelon 03</t>
        </is>
      </c>
      <c r="B167" s="32" t="n">
        <v>581</v>
      </c>
      <c r="C167" s="28" t="n">
        <v>100</v>
      </c>
    </row>
    <row r="168">
      <c r="A168" s="34" t="inlineStr">
        <is>
          <t>CDI Ingénieur d'études Première classe échelon 02</t>
        </is>
      </c>
      <c r="B168" s="32" t="n">
        <v>565</v>
      </c>
      <c r="C168" s="28" t="n">
        <v>100</v>
      </c>
    </row>
    <row r="169">
      <c r="A169" s="34" t="inlineStr">
        <is>
          <t>CDI Ingénieur d'études Première classe échelon 01</t>
        </is>
      </c>
      <c r="B169" s="32" t="n">
        <v>555</v>
      </c>
      <c r="C169" s="28" t="n">
        <v>100</v>
      </c>
    </row>
    <row r="170">
      <c r="A170" s="34" t="inlineStr">
        <is>
          <t>CDI Ingénieur d'études Deuxième classe échelon 08</t>
        </is>
      </c>
      <c r="B170" s="32" t="n">
        <v>476</v>
      </c>
      <c r="C170" s="28" t="n">
        <v>100</v>
      </c>
    </row>
    <row r="171">
      <c r="A171" s="34" t="inlineStr">
        <is>
          <t>CDI Ingénieur d'études Deuxième classe échelon 07</t>
        </is>
      </c>
      <c r="B171" s="32" t="n">
        <v>460</v>
      </c>
      <c r="C171" s="28" t="n">
        <v>100</v>
      </c>
    </row>
    <row r="172">
      <c r="A172" s="34" t="inlineStr">
        <is>
          <t>CDI Ingénieur d'études Deuxième classe échelon 06</t>
        </is>
      </c>
      <c r="B172" s="32" t="n">
        <v>444</v>
      </c>
      <c r="C172" s="28" t="n">
        <v>100</v>
      </c>
    </row>
    <row r="173">
      <c r="A173" s="34" t="inlineStr">
        <is>
          <t>CDI Ingénieur d'études Deuxième classe échelon 05</t>
        </is>
      </c>
      <c r="B173" s="32" t="n">
        <v>428</v>
      </c>
      <c r="C173" s="28" t="n">
        <v>100</v>
      </c>
    </row>
    <row r="174">
      <c r="A174" s="34" t="inlineStr">
        <is>
          <t>CDI Ingénieur d'études Deuxième classe échelon 04</t>
        </is>
      </c>
      <c r="B174" s="32" t="n">
        <v>412</v>
      </c>
      <c r="C174" s="28" t="n">
        <v>100</v>
      </c>
    </row>
    <row r="175">
      <c r="A175" s="34" t="inlineStr">
        <is>
          <t>CDI Ingénieur d'études Deuxième classe échelon 03</t>
        </is>
      </c>
      <c r="B175" s="32" t="n">
        <v>396</v>
      </c>
      <c r="C175" s="28" t="n">
        <v>100</v>
      </c>
    </row>
    <row r="176">
      <c r="A176" s="34" t="inlineStr">
        <is>
          <t>CDI Ingénieur d'études Deuxième classe échelon 02</t>
        </is>
      </c>
      <c r="B176" s="32" t="n">
        <v>380</v>
      </c>
      <c r="C176" s="28" t="n">
        <v>100</v>
      </c>
    </row>
    <row r="177">
      <c r="A177" s="34" t="inlineStr">
        <is>
          <t>CDI Ingénieur d'études Deuxième classe échelon 01</t>
        </is>
      </c>
      <c r="B177" s="32" t="n">
        <v>370</v>
      </c>
      <c r="C177" s="28" t="n">
        <v>100</v>
      </c>
    </row>
    <row r="178">
      <c r="A178" s="34" t="inlineStr">
        <is>
          <t>CDI Assistant ingénieur échelon 11</t>
        </is>
      </c>
      <c r="B178" s="32" t="n">
        <v>464</v>
      </c>
      <c r="C178" s="28" t="n">
        <v>100</v>
      </c>
    </row>
    <row r="179">
      <c r="A179" s="34" t="inlineStr">
        <is>
          <t>CDI Assistant ingénieur échelon 10</t>
        </is>
      </c>
      <c r="B179" s="32" t="n">
        <v>451</v>
      </c>
      <c r="C179" s="28" t="n">
        <v>100</v>
      </c>
    </row>
    <row r="180">
      <c r="A180" s="34" t="inlineStr">
        <is>
          <t>CDI Assistant ingénieur échelon 09</t>
        </is>
      </c>
      <c r="B180" s="32" t="n">
        <v>438</v>
      </c>
      <c r="C180" s="28" t="n">
        <v>100</v>
      </c>
    </row>
    <row r="181">
      <c r="A181" s="34" t="inlineStr">
        <is>
          <t>CDI Assistant ingénieur échelon 08</t>
        </is>
      </c>
      <c r="B181" s="32" t="n">
        <v>425</v>
      </c>
      <c r="C181" s="28" t="n">
        <v>100</v>
      </c>
    </row>
    <row r="182">
      <c r="A182" s="34" t="inlineStr">
        <is>
          <t>CDI Assistant ingénieur échelon 07</t>
        </is>
      </c>
      <c r="B182" s="32" t="n">
        <v>412</v>
      </c>
      <c r="C182" s="28" t="n">
        <v>100</v>
      </c>
    </row>
    <row r="183">
      <c r="A183" s="34" t="inlineStr">
        <is>
          <t>CDI Assistant ingénieur échelon 06</t>
        </is>
      </c>
      <c r="B183" s="32" t="n">
        <v>399</v>
      </c>
      <c r="C183" s="28" t="n">
        <v>100</v>
      </c>
    </row>
    <row r="184">
      <c r="A184" s="34" t="inlineStr">
        <is>
          <t>CDI Assistant ingénieur échelon 05</t>
        </is>
      </c>
      <c r="B184" s="32" t="n">
        <v>386</v>
      </c>
      <c r="C184" s="28" t="n">
        <v>100</v>
      </c>
    </row>
    <row r="185">
      <c r="A185" s="34" t="inlineStr">
        <is>
          <t>CDI Assistant ingénieur échelon 04</t>
        </is>
      </c>
      <c r="B185" s="32" t="n">
        <v>373</v>
      </c>
      <c r="C185" s="28" t="n">
        <v>100</v>
      </c>
    </row>
    <row r="186">
      <c r="A186" s="34" t="inlineStr">
        <is>
          <t>CDI Assistant ingénieur échelon 03</t>
        </is>
      </c>
      <c r="B186" s="32" t="n">
        <v>360</v>
      </c>
      <c r="C186" s="28" t="n">
        <v>100</v>
      </c>
    </row>
    <row r="187">
      <c r="A187" s="34" t="inlineStr">
        <is>
          <t>CDI Assistant ingénieur échelon 02</t>
        </is>
      </c>
      <c r="B187" s="32" t="n">
        <v>347</v>
      </c>
      <c r="C187" s="28" t="n">
        <v>100</v>
      </c>
    </row>
    <row r="188">
      <c r="A188" s="34" t="inlineStr">
        <is>
          <t>CDI Assistant ingénieur échelon 01</t>
        </is>
      </c>
      <c r="B188" s="32" t="n">
        <v>339</v>
      </c>
      <c r="C188" s="28" t="n">
        <v>100</v>
      </c>
    </row>
    <row r="189">
      <c r="A189" s="34" t="inlineStr">
        <is>
          <t>CDI Technicien de Classe normale échelon 12</t>
        </is>
      </c>
      <c r="B189" s="36" t="n">
        <v>421</v>
      </c>
      <c r="C189" s="28" t="n">
        <v>100</v>
      </c>
    </row>
    <row r="190">
      <c r="A190" s="34" t="inlineStr">
        <is>
          <t>CDI Technicien de Classe normale échelon 11</t>
        </is>
      </c>
      <c r="B190" s="36" t="n">
        <v>411</v>
      </c>
      <c r="C190" s="28" t="n">
        <v>100</v>
      </c>
    </row>
    <row r="191">
      <c r="A191" s="34" t="inlineStr">
        <is>
          <t>CDI Technicien de Classe normale échelon 10</t>
        </is>
      </c>
      <c r="B191" s="36" t="n">
        <v>401</v>
      </c>
      <c r="C191" s="28" t="n">
        <v>100</v>
      </c>
    </row>
    <row r="192">
      <c r="A192" s="34" t="inlineStr">
        <is>
          <t>CDI Technicien de Classe normale échelon 09</t>
        </is>
      </c>
      <c r="B192" s="36" t="n">
        <v>391</v>
      </c>
      <c r="C192" s="28" t="n">
        <v>100</v>
      </c>
    </row>
    <row r="193">
      <c r="A193" s="34" t="inlineStr">
        <is>
          <t>CDI Technicien de Classe normale échelon 08</t>
        </is>
      </c>
      <c r="B193" s="36" t="n">
        <v>381</v>
      </c>
      <c r="C193" s="28" t="n">
        <v>100</v>
      </c>
    </row>
    <row r="194">
      <c r="A194" s="34" t="inlineStr">
        <is>
          <t>CDI Technicien de Classe normale échelon 07</t>
        </is>
      </c>
      <c r="B194" s="36" t="n">
        <v>371</v>
      </c>
      <c r="C194" s="28" t="n">
        <v>100</v>
      </c>
    </row>
    <row r="195">
      <c r="A195" s="34" t="inlineStr">
        <is>
          <t>CDI Technicien de Classe normale échelon 06</t>
        </is>
      </c>
      <c r="B195" s="36" t="n">
        <v>361</v>
      </c>
      <c r="C195" s="28" t="n">
        <v>100</v>
      </c>
    </row>
    <row r="196">
      <c r="A196" s="34" t="inlineStr">
        <is>
          <t>CDI Technicien de Classe normale échelon 05</t>
        </is>
      </c>
      <c r="B196" s="36" t="n">
        <v>351</v>
      </c>
      <c r="C196" s="28" t="n">
        <v>100</v>
      </c>
    </row>
    <row r="197">
      <c r="A197" s="34" t="inlineStr">
        <is>
          <t>CDI Technicien de Classe normale échelon 04</t>
        </is>
      </c>
      <c r="B197" s="36" t="n">
        <v>341</v>
      </c>
      <c r="C197" s="28" t="n">
        <v>100</v>
      </c>
    </row>
    <row r="198">
      <c r="A198" s="34" t="inlineStr">
        <is>
          <t>CDI Technicien de Classe normale échelon 03</t>
        </is>
      </c>
      <c r="B198" s="36" t="n">
        <v>331</v>
      </c>
      <c r="C198" s="28" t="n">
        <v>100</v>
      </c>
    </row>
    <row r="199">
      <c r="A199" s="34" t="inlineStr">
        <is>
          <t>CDI Technicien de Classe normale échelon 02</t>
        </is>
      </c>
      <c r="B199" s="36" t="n">
        <v>321</v>
      </c>
      <c r="C199" s="28" t="n">
        <v>100</v>
      </c>
    </row>
    <row r="200">
      <c r="A200" s="34" t="inlineStr">
        <is>
          <t>CDI Technicien de Classe normale échelon 01</t>
        </is>
      </c>
      <c r="B200" s="36" t="n">
        <v>314</v>
      </c>
      <c r="C200" s="28" t="n">
        <v>100</v>
      </c>
    </row>
    <row r="201">
      <c r="A201" s="31" t="inlineStr">
        <is>
          <t>CDI Adjoint technique Deuxième classe échelon 11</t>
        </is>
      </c>
      <c r="B201" s="32" t="n">
        <v>355</v>
      </c>
      <c r="C201" s="28" t="n">
        <v>100</v>
      </c>
    </row>
    <row r="202">
      <c r="A202" s="31" t="inlineStr">
        <is>
          <t>CDI Adjoint technique Deuxième classe échelon 10</t>
        </is>
      </c>
      <c r="B202" s="32" t="n">
        <v>338</v>
      </c>
      <c r="C202" s="28" t="n">
        <v>100</v>
      </c>
    </row>
    <row r="203">
      <c r="A203" s="31" t="inlineStr">
        <is>
          <t>CDI Adjoint technique Deuxième classe échelon 09</t>
        </is>
      </c>
      <c r="B203" s="32" t="n">
        <v>326</v>
      </c>
      <c r="C203" s="28" t="n">
        <v>100</v>
      </c>
    </row>
    <row r="204">
      <c r="A204" s="31" t="inlineStr">
        <is>
          <t>CDI Adjoint technique Deuxième classe échelon 08</t>
        </is>
      </c>
      <c r="B204" s="32" t="n">
        <v>319</v>
      </c>
      <c r="C204" s="28" t="n">
        <v>100</v>
      </c>
    </row>
    <row r="205">
      <c r="A205" s="31" t="inlineStr">
        <is>
          <t>CDI Adjoint technique Deuxième classe échelon 07</t>
        </is>
      </c>
      <c r="B205" s="32" t="n">
        <v>315</v>
      </c>
      <c r="C205" s="28" t="n">
        <v>100</v>
      </c>
    </row>
    <row r="206">
      <c r="A206" s="31" t="inlineStr">
        <is>
          <t>CDI Adjoint technique Deuxième classe échelon 06</t>
        </is>
      </c>
      <c r="B206" s="32" t="n">
        <v>314</v>
      </c>
      <c r="C206" s="28" t="n">
        <v>100</v>
      </c>
    </row>
    <row r="207">
      <c r="A207" s="31" t="inlineStr">
        <is>
          <t>CDI Adjoint technique Deuxième classe échelon 05</t>
        </is>
      </c>
      <c r="B207" s="32" t="n">
        <v>313</v>
      </c>
      <c r="C207" s="28" t="n">
        <v>100</v>
      </c>
    </row>
    <row r="208">
      <c r="A208" s="31" t="inlineStr">
        <is>
          <t>CDI Adjoint technique Deuxième classe échelon 04</t>
        </is>
      </c>
      <c r="B208" s="32" t="n">
        <v>312</v>
      </c>
      <c r="C208" s="28" t="n">
        <v>100</v>
      </c>
    </row>
    <row r="209">
      <c r="A209" s="31" t="inlineStr">
        <is>
          <t>CDI Adjoint technique Deuxième classe échelon 03</t>
        </is>
      </c>
      <c r="B209" s="32" t="n">
        <v>311</v>
      </c>
      <c r="C209" s="28" t="n">
        <v>100</v>
      </c>
    </row>
    <row r="210">
      <c r="A210" s="31" t="inlineStr">
        <is>
          <t>CDI Adjoint technique Deuxième classe échelon 02</t>
        </is>
      </c>
      <c r="B210" s="32" t="n">
        <v>310</v>
      </c>
      <c r="C210" s="28" t="n">
        <v>100</v>
      </c>
    </row>
    <row r="211">
      <c r="A211" s="31" t="inlineStr">
        <is>
          <t>CDI Adjoint technique Deuxième classe échelon 01</t>
        </is>
      </c>
      <c r="B211" s="33" t="n">
        <v>309</v>
      </c>
      <c r="C211" s="28" t="n">
        <v>100</v>
      </c>
    </row>
  </sheetData>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2026-09-30T12:47:57Z</dcterms:created>
  <dcterms:modified xmlns:dcterms="http://purl.org/dc/terms/" xmlns:xsi="http://www.w3.org/2001/XMLSchema-instance" xsi:type="dcterms:W3CDTF">2026-10-05T12:15:16Z</dcterms:modified>
  <cp:lastModifiedBy>Lheo Corey Tirache-Clément</cp:lastModifiedBy>
</cp:coreProperties>
</file>