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C:\Christelle\1_Approche-par-compétences\APC-deploiement-UTLN\2_RESSOURCES_UTLN\Fiches\SAE\"/>
    </mc:Choice>
  </mc:AlternateContent>
  <xr:revisionPtr revIDLastSave="0" documentId="13_ncr:1_{F11C23AB-66A5-4330-A0FA-7DD6BE971B36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Soutenabilité" sheetId="1" r:id="rId1"/>
  </sheets>
  <calcPr calcId="191029" concurrentCalc="0"/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5" i="1"/>
  <c r="I12" i="1"/>
  <c r="G12" i="1"/>
  <c r="C12" i="1" a="1"/>
  <c r="C12" i="1"/>
  <c r="I11" i="1"/>
  <c r="G11" i="1"/>
  <c r="C11" i="1" a="1"/>
  <c r="C11" i="1"/>
  <c r="I10" i="1"/>
  <c r="G10" i="1"/>
  <c r="C10" i="1" a="1"/>
  <c r="C10" i="1"/>
  <c r="I9" i="1"/>
  <c r="G9" i="1"/>
  <c r="C9" i="1" a="1"/>
  <c r="C9" i="1"/>
  <c r="I8" i="1"/>
  <c r="G8" i="1"/>
  <c r="I7" i="1"/>
  <c r="G7" i="1"/>
  <c r="C7" i="1" a="1"/>
  <c r="C7" i="1"/>
  <c r="I6" i="1"/>
  <c r="G6" i="1"/>
  <c r="C6" i="1" a="1"/>
  <c r="C6" i="1"/>
  <c r="I5" i="1"/>
  <c r="G5" i="1"/>
  <c r="C5" i="1" a="1"/>
  <c r="C5" i="1"/>
  <c r="L5" i="1"/>
  <c r="K5" i="1"/>
  <c r="M5" i="1"/>
  <c r="J5" i="1"/>
  <c r="J7" i="1"/>
  <c r="K7" i="1"/>
  <c r="L7" i="1"/>
  <c r="L9" i="1"/>
  <c r="K9" i="1"/>
  <c r="M9" i="1"/>
  <c r="J9" i="1"/>
  <c r="K6" i="1"/>
  <c r="J6" i="1"/>
  <c r="L6" i="1"/>
  <c r="J8" i="1"/>
  <c r="L8" i="1"/>
  <c r="K8" i="1"/>
  <c r="M8" i="1"/>
  <c r="L10" i="1"/>
  <c r="K10" i="1"/>
  <c r="J10" i="1"/>
  <c r="L12" i="1"/>
  <c r="K12" i="1"/>
  <c r="M12" i="1"/>
  <c r="J12" i="1"/>
  <c r="L11" i="1"/>
  <c r="K11" i="1"/>
  <c r="M11" i="1"/>
  <c r="J11" i="1"/>
  <c r="M7" i="1"/>
  <c r="M6" i="1"/>
  <c r="M10" i="1"/>
</calcChain>
</file>

<file path=xl/sharedStrings.xml><?xml version="1.0" encoding="utf-8"?>
<sst xmlns="http://schemas.openxmlformats.org/spreadsheetml/2006/main" count="18" uniqueCount="18">
  <si>
    <t>Coût SAE HETD (si 6hTD)</t>
  </si>
  <si>
    <t>Coût SAE HETD (si 4,5hTP)</t>
  </si>
  <si>
    <t>Simulation pour une formation à 250h ét/sem réparties en 1/3CM, 1/3TD, 1/3TP</t>
  </si>
  <si>
    <t>Coût SAE (%Total HETD semestre)</t>
  </si>
  <si>
    <t>Effectif Promotion</t>
  </si>
  <si>
    <t>H. CM</t>
  </si>
  <si>
    <t>Gr CM</t>
  </si>
  <si>
    <t xml:space="preserve">H. TD </t>
  </si>
  <si>
    <t>Gr TD (32 ét/Gr)</t>
  </si>
  <si>
    <t>H. TP</t>
  </si>
  <si>
    <t>Gr TP (16 ét/Gr)</t>
  </si>
  <si>
    <t>H. Tutorat</t>
  </si>
  <si>
    <t>Gr Tutorat (4 ét/Gr)</t>
  </si>
  <si>
    <t>Vol. H. formation total HETD/sem</t>
  </si>
  <si>
    <t>** 1HE TP ou tutorat = 0,67 HETD</t>
  </si>
  <si>
    <t>Pour 1 SAE, le volume horaire minimum recommandé (cf. cadrage) est de 4h CM + (6h TD OU 4,5h TP*) + 2h Tutorat** soit 12h ou 10,5h étudiant selon la formule choisie. Pour 1 semestre à 250h cela représente 4,2 à 4,8% du volume horaire étudiant de la maquette et 8% environ du coût total maquette (HETD).</t>
  </si>
  <si>
    <t>Modélisation du coût des heures attribuées à l'accompagnement d'une SA(E)* dans le cadre de l'APC</t>
  </si>
  <si>
    <t>* Simulation correspondant à une SA(E) visant une compétence sur un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</si>
</sst>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indexed="2"/>
      <name val="Calibri"/>
      <scheme val="minor"/>
    </font>
    <font>
      <b/>
      <sz val="16"/>
      <color theme="1"/>
      <name val="Calibri"/>
      <scheme val="minor"/>
    </font>
    <font>
      <b/>
      <sz val="11"/>
      <color theme="1"/>
      <name val="Calibri"/>
      <scheme val="minor"/>
    </font>
    <font>
      <sz val="8"/>
      <color theme="1"/>
      <name val="Calibri"/>
      <scheme val="minor"/>
    </font>
    <font>
      <sz val="9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theme="2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1" fillId="0" borderId="4" xfId="0" applyFont="1" applyBorder="1" applyAlignment="1">
      <alignment vertical="center"/>
    </xf>
    <xf numFmtId="164" fontId="0" fillId="0" borderId="4" xfId="0" applyNumberFormat="1" applyBorder="1" applyAlignment="1">
      <alignment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horizontal="right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4" xfId="0" applyBorder="1"/>
    <xf numFmtId="0" fontId="1" fillId="0" borderId="4" xfId="0" applyFont="1" applyBorder="1"/>
    <xf numFmtId="164" fontId="0" fillId="0" borderId="4" xfId="0" applyNumberFormat="1" applyBorder="1"/>
    <xf numFmtId="164" fontId="0" fillId="2" borderId="4" xfId="0" applyNumberFormat="1" applyFill="1" applyBorder="1" applyAlignment="1">
      <alignment horizontal="right"/>
    </xf>
    <xf numFmtId="1" fontId="1" fillId="0" borderId="4" xfId="0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zoomScaleNormal="100" workbookViewId="0">
      <selection activeCell="I10" sqref="I10"/>
    </sheetView>
  </sheetViews>
  <sheetFormatPr baseColWidth="10" defaultRowHeight="14.4" x14ac:dyDescent="0.3"/>
  <cols>
    <col min="1" max="1" width="10.21875" customWidth="1"/>
    <col min="2" max="2" width="6.88671875" customWidth="1"/>
    <col min="3" max="3" width="6.109375" style="1" customWidth="1"/>
    <col min="4" max="4" width="5.44140625" customWidth="1"/>
    <col min="5" max="5" width="14" style="1" bestFit="1" customWidth="1"/>
    <col min="6" max="6" width="5.33203125" customWidth="1"/>
    <col min="7" max="7" width="13.77734375" style="1" bestFit="1" customWidth="1"/>
    <col min="8" max="8" width="9.6640625" customWidth="1"/>
    <col min="9" max="9" width="17" style="1" bestFit="1" customWidth="1"/>
    <col min="10" max="10" width="13" style="2" bestFit="1" customWidth="1"/>
    <col min="11" max="11" width="14.21875" style="2" bestFit="1" customWidth="1"/>
    <col min="12" max="12" width="15.33203125" style="3" customWidth="1"/>
    <col min="13" max="13" width="9.44140625" style="4" customWidth="1"/>
  </cols>
  <sheetData>
    <row r="1" spans="1:13" s="5" customFormat="1" ht="25.35" customHeight="1" x14ac:dyDescent="0.3">
      <c r="A1" s="22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</row>
    <row r="2" spans="1:13" s="5" customFormat="1" ht="42" customHeight="1" x14ac:dyDescent="0.3">
      <c r="A2" s="25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</row>
    <row r="3" spans="1:13" s="5" customFormat="1" ht="48" x14ac:dyDescent="0.3">
      <c r="A3" s="6"/>
      <c r="B3" s="6"/>
      <c r="C3" s="7"/>
      <c r="D3" s="6"/>
      <c r="E3" s="7"/>
      <c r="F3" s="6"/>
      <c r="G3" s="7"/>
      <c r="H3" s="6"/>
      <c r="I3" s="7"/>
      <c r="J3" s="8" t="s">
        <v>0</v>
      </c>
      <c r="K3" s="8" t="s">
        <v>1</v>
      </c>
      <c r="L3" s="9" t="s">
        <v>2</v>
      </c>
      <c r="M3" s="10" t="s">
        <v>3</v>
      </c>
    </row>
    <row r="4" spans="1:13" s="11" customFormat="1" ht="28.8" x14ac:dyDescent="0.3">
      <c r="A4" s="12" t="s">
        <v>4</v>
      </c>
      <c r="B4" s="12" t="s">
        <v>5</v>
      </c>
      <c r="C4" s="13" t="s">
        <v>6</v>
      </c>
      <c r="D4" s="12" t="s">
        <v>7</v>
      </c>
      <c r="E4" s="13" t="s">
        <v>8</v>
      </c>
      <c r="F4" s="12" t="s">
        <v>9</v>
      </c>
      <c r="G4" s="13" t="s">
        <v>10</v>
      </c>
      <c r="H4" s="12" t="s">
        <v>11</v>
      </c>
      <c r="I4" s="13" t="s">
        <v>12</v>
      </c>
      <c r="J4" s="14"/>
      <c r="K4" s="14"/>
      <c r="L4" s="15" t="s">
        <v>13</v>
      </c>
      <c r="M4" s="16"/>
    </row>
    <row r="5" spans="1:13" x14ac:dyDescent="0.3">
      <c r="A5" s="17">
        <v>96</v>
      </c>
      <c r="B5" s="17">
        <v>4</v>
      </c>
      <c r="C5" s="18">
        <f t="array" ref="C5">_xlfn.IFS(A5&gt;200,2,A5&lt;200,1,A5=200,1)</f>
        <v>1</v>
      </c>
      <c r="D5" s="17">
        <v>6</v>
      </c>
      <c r="E5" s="21">
        <f>A5/36</f>
        <v>2.6666666666666665</v>
      </c>
      <c r="F5" s="17">
        <v>4.5</v>
      </c>
      <c r="G5" s="18">
        <f t="shared" ref="G5:G12" si="0">A5/16</f>
        <v>6</v>
      </c>
      <c r="H5" s="17">
        <v>2</v>
      </c>
      <c r="I5" s="18">
        <f t="shared" ref="I5:I12" si="1">A5/4</f>
        <v>24</v>
      </c>
      <c r="J5" s="19">
        <f t="shared" ref="J5:J12" si="2">B5*C5*1.5+D5*E5+H5*I5*0.67</f>
        <v>54.160000000000004</v>
      </c>
      <c r="K5" s="19">
        <f t="shared" ref="K5:K12" si="3">B5*C5*1.5+F5*G5*0.67+H5*I5*0.67</f>
        <v>56.25</v>
      </c>
      <c r="L5" s="20">
        <f t="shared" ref="L5:L12" si="4">83*1.5*C5+83*E5+83*0.67*G5</f>
        <v>679.49333333333334</v>
      </c>
      <c r="M5" s="16">
        <f t="shared" ref="M5:M12" si="5">K5*100/L5</f>
        <v>8.2782269141713432</v>
      </c>
    </row>
    <row r="6" spans="1:13" x14ac:dyDescent="0.3">
      <c r="A6" s="17">
        <v>128</v>
      </c>
      <c r="B6" s="17">
        <v>4</v>
      </c>
      <c r="C6" s="18">
        <f t="array" ref="C6">_xlfn.IFS(A6&gt;200,2,A6&lt;200,1,A6=200,1)</f>
        <v>1</v>
      </c>
      <c r="D6" s="17">
        <v>6</v>
      </c>
      <c r="E6" s="21">
        <f t="shared" ref="E6:E12" si="6">A6/36</f>
        <v>3.5555555555555554</v>
      </c>
      <c r="F6" s="17">
        <v>4.5</v>
      </c>
      <c r="G6" s="18">
        <f t="shared" si="0"/>
        <v>8</v>
      </c>
      <c r="H6" s="17">
        <v>2</v>
      </c>
      <c r="I6" s="18">
        <f t="shared" si="1"/>
        <v>32</v>
      </c>
      <c r="J6" s="19">
        <f t="shared" si="2"/>
        <v>70.213333333333338</v>
      </c>
      <c r="K6" s="19">
        <f t="shared" si="3"/>
        <v>73</v>
      </c>
      <c r="L6" s="20">
        <f t="shared" si="4"/>
        <v>864.49111111111119</v>
      </c>
      <c r="M6" s="16">
        <f t="shared" si="5"/>
        <v>8.4442742165590019</v>
      </c>
    </row>
    <row r="7" spans="1:13" x14ac:dyDescent="0.3">
      <c r="A7" s="17">
        <v>192</v>
      </c>
      <c r="B7" s="17">
        <v>4</v>
      </c>
      <c r="C7" s="18">
        <f t="array" ref="C7">_xlfn.IFS(A7&gt;200,2,A7&lt;200,1,A7=200,1)</f>
        <v>1</v>
      </c>
      <c r="D7" s="17">
        <v>6</v>
      </c>
      <c r="E7" s="21">
        <f t="shared" si="6"/>
        <v>5.333333333333333</v>
      </c>
      <c r="F7" s="17">
        <v>4.5</v>
      </c>
      <c r="G7" s="18">
        <f t="shared" si="0"/>
        <v>12</v>
      </c>
      <c r="H7" s="17">
        <v>2</v>
      </c>
      <c r="I7" s="18">
        <f t="shared" si="1"/>
        <v>48</v>
      </c>
      <c r="J7" s="19">
        <f t="shared" si="2"/>
        <v>102.32000000000001</v>
      </c>
      <c r="K7" s="19">
        <f t="shared" si="3"/>
        <v>106.5</v>
      </c>
      <c r="L7" s="20">
        <f t="shared" si="4"/>
        <v>1234.4866666666667</v>
      </c>
      <c r="M7" s="16">
        <f t="shared" si="5"/>
        <v>8.6270676610520969</v>
      </c>
    </row>
    <row r="8" spans="1:13" x14ac:dyDescent="0.3">
      <c r="A8" s="17">
        <v>220</v>
      </c>
      <c r="B8" s="17">
        <v>4</v>
      </c>
      <c r="C8" s="18">
        <v>1</v>
      </c>
      <c r="D8" s="17">
        <v>6</v>
      </c>
      <c r="E8" s="21">
        <f t="shared" si="6"/>
        <v>6.1111111111111107</v>
      </c>
      <c r="F8" s="17">
        <v>4.5</v>
      </c>
      <c r="G8" s="18">
        <f t="shared" si="0"/>
        <v>13.75</v>
      </c>
      <c r="H8" s="17">
        <v>2</v>
      </c>
      <c r="I8" s="18">
        <f t="shared" si="1"/>
        <v>55</v>
      </c>
      <c r="J8" s="19">
        <f t="shared" si="2"/>
        <v>116.36666666666667</v>
      </c>
      <c r="K8" s="19">
        <f t="shared" si="3"/>
        <v>121.15625</v>
      </c>
      <c r="L8" s="20">
        <f t="shared" si="4"/>
        <v>1396.3597222222222</v>
      </c>
      <c r="M8" s="16">
        <f t="shared" si="5"/>
        <v>8.6765786832627292</v>
      </c>
    </row>
    <row r="9" spans="1:13" x14ac:dyDescent="0.3">
      <c r="A9" s="17">
        <v>320</v>
      </c>
      <c r="B9" s="17">
        <v>4</v>
      </c>
      <c r="C9" s="18">
        <f t="array" ref="C9">_xlfn.IFS(A9&gt;200,2,A9&lt;200,1,A9=200,1)</f>
        <v>2</v>
      </c>
      <c r="D9" s="17">
        <v>6</v>
      </c>
      <c r="E9" s="21">
        <f t="shared" si="6"/>
        <v>8.8888888888888893</v>
      </c>
      <c r="F9" s="17">
        <v>4.5</v>
      </c>
      <c r="G9" s="18">
        <f t="shared" si="0"/>
        <v>20</v>
      </c>
      <c r="H9" s="17">
        <v>2</v>
      </c>
      <c r="I9" s="18">
        <f t="shared" si="1"/>
        <v>80</v>
      </c>
      <c r="J9" s="19">
        <f t="shared" si="2"/>
        <v>172.53333333333336</v>
      </c>
      <c r="K9" s="19">
        <f t="shared" si="3"/>
        <v>179.5</v>
      </c>
      <c r="L9" s="20">
        <f t="shared" si="4"/>
        <v>2098.9777777777781</v>
      </c>
      <c r="M9" s="16">
        <f t="shared" si="5"/>
        <v>8.5517818197217679</v>
      </c>
    </row>
    <row r="10" spans="1:13" x14ac:dyDescent="0.3">
      <c r="A10" s="17">
        <v>352</v>
      </c>
      <c r="B10" s="17">
        <v>4</v>
      </c>
      <c r="C10" s="18">
        <f t="array" ref="C10">_xlfn.IFS(A10&gt;200,2,A10&lt;200,1,A10=200,1)</f>
        <v>2</v>
      </c>
      <c r="D10" s="17">
        <v>6</v>
      </c>
      <c r="E10" s="21">
        <f t="shared" si="6"/>
        <v>9.7777777777777786</v>
      </c>
      <c r="F10" s="17">
        <v>4.5</v>
      </c>
      <c r="G10" s="18">
        <f t="shared" si="0"/>
        <v>22</v>
      </c>
      <c r="H10" s="17">
        <v>2</v>
      </c>
      <c r="I10" s="18">
        <f t="shared" si="1"/>
        <v>88</v>
      </c>
      <c r="J10" s="19">
        <f t="shared" si="2"/>
        <v>188.58666666666667</v>
      </c>
      <c r="K10" s="19">
        <f t="shared" si="3"/>
        <v>196.25</v>
      </c>
      <c r="L10" s="20">
        <f t="shared" si="4"/>
        <v>2283.9755555555557</v>
      </c>
      <c r="M10" s="16">
        <f t="shared" si="5"/>
        <v>8.5924737470434103</v>
      </c>
    </row>
    <row r="11" spans="1:13" x14ac:dyDescent="0.3">
      <c r="A11" s="17">
        <v>384</v>
      </c>
      <c r="B11" s="17">
        <v>4</v>
      </c>
      <c r="C11" s="18">
        <f t="array" ref="C11">_xlfn.IFS(A11&gt;200,2,A11&lt;200,1,A11=200,1)</f>
        <v>2</v>
      </c>
      <c r="D11" s="17">
        <v>6</v>
      </c>
      <c r="E11" s="21">
        <f t="shared" si="6"/>
        <v>10.666666666666666</v>
      </c>
      <c r="F11" s="17">
        <v>4.5</v>
      </c>
      <c r="G11" s="18">
        <f t="shared" si="0"/>
        <v>24</v>
      </c>
      <c r="H11" s="17">
        <v>2</v>
      </c>
      <c r="I11" s="18">
        <f t="shared" si="1"/>
        <v>96</v>
      </c>
      <c r="J11" s="19">
        <f t="shared" si="2"/>
        <v>204.64000000000001</v>
      </c>
      <c r="K11" s="19">
        <f t="shared" si="3"/>
        <v>213</v>
      </c>
      <c r="L11" s="20">
        <f t="shared" si="4"/>
        <v>2468.9733333333334</v>
      </c>
      <c r="M11" s="16">
        <f t="shared" si="5"/>
        <v>8.6270676610520969</v>
      </c>
    </row>
    <row r="12" spans="1:13" x14ac:dyDescent="0.3">
      <c r="A12" s="17">
        <v>448</v>
      </c>
      <c r="B12" s="17">
        <v>4</v>
      </c>
      <c r="C12" s="18">
        <f t="array" ref="C12">_xlfn.IFS(A12&gt;200,2,A12&lt;200,1,A12=200,1)</f>
        <v>2</v>
      </c>
      <c r="D12" s="17">
        <v>6</v>
      </c>
      <c r="E12" s="21">
        <f t="shared" si="6"/>
        <v>12.444444444444445</v>
      </c>
      <c r="F12" s="17">
        <v>4.5</v>
      </c>
      <c r="G12" s="18">
        <f t="shared" si="0"/>
        <v>28</v>
      </c>
      <c r="H12" s="17">
        <v>2</v>
      </c>
      <c r="I12" s="18">
        <f t="shared" si="1"/>
        <v>112</v>
      </c>
      <c r="J12" s="19">
        <f t="shared" si="2"/>
        <v>236.74666666666667</v>
      </c>
      <c r="K12" s="19">
        <f t="shared" si="3"/>
        <v>246.5</v>
      </c>
      <c r="L12" s="20">
        <f t="shared" si="4"/>
        <v>2838.9688888888891</v>
      </c>
      <c r="M12" s="16">
        <f t="shared" si="5"/>
        <v>8.6827298800190356</v>
      </c>
    </row>
    <row r="14" spans="1:13" x14ac:dyDescent="0.3">
      <c r="A14" t="s">
        <v>17</v>
      </c>
    </row>
    <row r="15" spans="1:13" x14ac:dyDescent="0.3">
      <c r="A15" t="s">
        <v>14</v>
      </c>
    </row>
  </sheetData>
  <mergeCells count="2">
    <mergeCell ref="A1:M1"/>
    <mergeCell ref="A2:M2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Soutenabilité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revision>1</cp:revision>
  <dcterms:created xsi:type="dcterms:W3CDTF">2022-12-29T15:32:56Z</dcterms:created>
  <dcterms:modified xsi:type="dcterms:W3CDTF">2023-04-13T20:04:43Z</dcterms:modified>
</cp:coreProperties>
</file>