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i\Downloads\ATER Toulon\RAB35\Chapitre 1 - Microbiologie Prévisionnelle\"/>
    </mc:Choice>
  </mc:AlternateContent>
  <xr:revisionPtr revIDLastSave="0" documentId="13_ncr:1_{274E2995-1D7C-490B-84A8-22FB49AC2D28}" xr6:coauthVersionLast="47" xr6:coauthVersionMax="47" xr10:uidLastSave="{00000000-0000-0000-0000-000000000000}"/>
  <bookViews>
    <workbookView xWindow="-108" yWindow="-108" windowWidth="23256" windowHeight="12456" xr2:uid="{728CA235-5AF0-4314-90E0-4CEE114948D7}"/>
  </bookViews>
  <sheets>
    <sheet name="Exercice 1" sheetId="3" r:id="rId1"/>
    <sheet name="Exercice 1 (2)" sheetId="5" r:id="rId2"/>
    <sheet name="Exercice 2" sheetId="4" r:id="rId3"/>
    <sheet name="Exercice 2 (2)" sheetId="6" r:id="rId4"/>
    <sheet name="Exercice 3" sheetId="7" r:id="rId5"/>
    <sheet name="Exercice 3 (2)" sheetId="8" r:id="rId6"/>
    <sheet name="Exercice 4" sheetId="1" r:id="rId7"/>
    <sheet name="Exercice 4 (2)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8" l="1"/>
  <c r="G3" i="8"/>
  <c r="G2" i="8"/>
  <c r="F4" i="8"/>
  <c r="F3" i="8"/>
  <c r="C3" i="8"/>
  <c r="C4" i="8"/>
  <c r="C2" i="8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C2" i="6" s="1"/>
</calcChain>
</file>

<file path=xl/sharedStrings.xml><?xml version="1.0" encoding="utf-8"?>
<sst xmlns="http://schemas.openxmlformats.org/spreadsheetml/2006/main" count="79" uniqueCount="46">
  <si>
    <t>durée de chauffage (min)</t>
  </si>
  <si>
    <t>levures vivantes comptées</t>
  </si>
  <si>
    <t>volume compté (mL)</t>
  </si>
  <si>
    <t>facteur de dilution</t>
  </si>
  <si>
    <t>CN (levure/mL)</t>
  </si>
  <si>
    <t>log(CN)</t>
  </si>
  <si>
    <t>facteur de réduction de la population (%)</t>
  </si>
  <si>
    <t>n° de dilution</t>
  </si>
  <si>
    <t>dilution par étape (dx)</t>
  </si>
  <si>
    <t>dilution globale (Dx)</t>
  </si>
  <si>
    <t>nombre de colonies</t>
  </si>
  <si>
    <t>ND</t>
  </si>
  <si>
    <t>10^-1</t>
  </si>
  <si>
    <t>10^-2</t>
  </si>
  <si>
    <t>10^-3</t>
  </si>
  <si>
    <t>10^-4</t>
  </si>
  <si>
    <t>10^-5</t>
  </si>
  <si>
    <t>t(heures)</t>
  </si>
  <si>
    <t>N</t>
  </si>
  <si>
    <t>ln(N)</t>
  </si>
  <si>
    <t>10^5</t>
  </si>
  <si>
    <t>1,38.10^5</t>
  </si>
  <si>
    <t>2,51.10^5</t>
  </si>
  <si>
    <t>5,75.10^5</t>
  </si>
  <si>
    <t>3,02.10^6</t>
  </si>
  <si>
    <t>6,92.10^6</t>
  </si>
  <si>
    <t>1,51.10^7</t>
  </si>
  <si>
    <t>2,51.10^7</t>
  </si>
  <si>
    <t>3,63.10^7</t>
  </si>
  <si>
    <t>4,17.10^7</t>
  </si>
  <si>
    <t>4,57.10^7</t>
  </si>
  <si>
    <t>5,01.10^7</t>
  </si>
  <si>
    <t>5,25.10^7</t>
  </si>
  <si>
    <t>1,32.10^6</t>
  </si>
  <si>
    <t>etape</t>
  </si>
  <si>
    <t>usine</t>
  </si>
  <si>
    <t>détaillant</t>
  </si>
  <si>
    <t>consommateur</t>
  </si>
  <si>
    <t>température (°C)</t>
  </si>
  <si>
    <t>u</t>
  </si>
  <si>
    <t>durée (j)</t>
  </si>
  <si>
    <t>X0</t>
  </si>
  <si>
    <t>X</t>
  </si>
  <si>
    <t>DMI</t>
  </si>
  <si>
    <t>t(h)</t>
  </si>
  <si>
    <t>NB: Correction complète dans MOODL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</si>
</sst>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2" fontId="1" fillId="0" borderId="1" xfId="0" applyNumberFormat="1" applyFont="1" applyBorder="1"/>
    <xf numFmtId="0" fontId="3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Croissance d'Acetobacter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2'!$C$1</c:f>
              <c:strCache>
                <c:ptCount val="1"/>
                <c:pt idx="0">
                  <c:v>ln(N)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'Exercice 2'!$A$2:$A$19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'Exercice 2'!$C$2:$C$19</c:f>
              <c:numCache>
                <c:formatCode>General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4-49A8-87E9-7FE4F234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667871"/>
        <c:axId val="1079657311"/>
      </c:lineChart>
      <c:catAx>
        <c:axId val="1079667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temps(h)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657311"/>
        <c:crosses val="autoZero"/>
        <c:auto val="1"/>
        <c:lblAlgn val="ctr"/>
        <c:lblOffset val="100"/>
        <c:noMultiLvlLbl val="0"/>
      </c:catAx>
      <c:valAx>
        <c:axId val="107965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667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Croissance d'Acetobacter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'Exercice 2 (2)'!$C$1</c:f>
              <c:strCache>
                <c:ptCount val="1"/>
                <c:pt idx="0">
                  <c:v>ln(N)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'Exercice 2 (2)'!$A$2:$A$19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cat>
          <c:val>
            <c:numRef>
              <c:f>'Exercice 2 (2)'!$C$2:$C$19</c:f>
              <c:numCache>
                <c:formatCode>0.00</c:formatCode>
                <c:ptCount val="18"/>
                <c:pt idx="0">
                  <c:v>11.512925464970229</c:v>
                </c:pt>
                <c:pt idx="1">
                  <c:v>11.512925464970229</c:v>
                </c:pt>
                <c:pt idx="2">
                  <c:v>11.512925464970229</c:v>
                </c:pt>
                <c:pt idx="3">
                  <c:v>11.512925464970229</c:v>
                </c:pt>
                <c:pt idx="4">
                  <c:v>11.835008964139341</c:v>
                </c:pt>
                <c:pt idx="5">
                  <c:v>12.43320821811392</c:v>
                </c:pt>
                <c:pt idx="6">
                  <c:v>13.262125319779487</c:v>
                </c:pt>
                <c:pt idx="7">
                  <c:v>14.093142294562554</c:v>
                </c:pt>
                <c:pt idx="8">
                  <c:v>14.920767389351052</c:v>
                </c:pt>
                <c:pt idx="9">
                  <c:v>15.749926327593853</c:v>
                </c:pt>
                <c:pt idx="10">
                  <c:v>16.530205301785152</c:v>
                </c:pt>
                <c:pt idx="11">
                  <c:v>17.038378404102012</c:v>
                </c:pt>
                <c:pt idx="12">
                  <c:v>17.407328299235079</c:v>
                </c:pt>
                <c:pt idx="13">
                  <c:v>17.546011686769031</c:v>
                </c:pt>
                <c:pt idx="14">
                  <c:v>17.637608855864432</c:v>
                </c:pt>
                <c:pt idx="15">
                  <c:v>17.729531566055094</c:v>
                </c:pt>
                <c:pt idx="16">
                  <c:v>17.776323727561852</c:v>
                </c:pt>
                <c:pt idx="17">
                  <c:v>17.776323727561852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5-4ABC-BD97-98E5C0D97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667871"/>
        <c:axId val="1079657311"/>
      </c:lineChart>
      <c:catAx>
        <c:axId val="10796678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temps(h)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657311"/>
        <c:crosses val="autoZero"/>
        <c:auto val="1"/>
        <c:lblAlgn val="ctr"/>
        <c:lblOffset val="100"/>
        <c:noMultiLvlLbl val="0"/>
      </c:catAx>
      <c:valAx>
        <c:axId val="107965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ln(N)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667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0</xdr:row>
      <xdr:rowOff>163830</xdr:rowOff>
    </xdr:from>
    <xdr:to>
      <xdr:col>13</xdr:col>
      <xdr:colOff>579120</xdr:colOff>
      <xdr:row>18</xdr:row>
      <xdr:rowOff>198120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5AA732-2891-8A73-9BEF-2EB13FBD2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0</xdr:row>
      <xdr:rowOff>163830</xdr:rowOff>
    </xdr:from>
    <xdr:to>
      <xdr:col>13</xdr:col>
      <xdr:colOff>579120</xdr:colOff>
      <xdr:row>18</xdr:row>
      <xdr:rowOff>198120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17DC9B-6E09-4CCB-B0FD-60FE13E6C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4918-4AF4-4846-9138-43CB259CCEE0}">
  <dimension ref="A1:F4"/>
  <sheetViews>
    <sheetView tabSelected="1" workbookViewId="0"/>
  </sheetViews>
  <sheetFormatPr defaultRowHeight="14.4" x14ac:dyDescent="0.3"/>
  <cols>
    <col min="1" max="1" width="24.44140625" customWidth="1"/>
  </cols>
  <sheetData>
    <row r="1" spans="1:6" ht="17.399999999999999" x14ac:dyDescent="0.35">
      <c r="A1" s="2" t="s">
        <v>7</v>
      </c>
      <c r="B1" s="1">
        <v>1</v>
      </c>
      <c r="C1" s="1">
        <v>2</v>
      </c>
      <c r="D1" s="1">
        <v>3</v>
      </c>
      <c r="E1" s="1">
        <v>4</v>
      </c>
      <c r="F1" s="1">
        <v>5</v>
      </c>
    </row>
    <row r="2" spans="1:6" ht="17.399999999999999" x14ac:dyDescent="0.35">
      <c r="A2" s="2" t="s">
        <v>8</v>
      </c>
      <c r="B2" s="1"/>
      <c r="C2" s="1"/>
      <c r="D2" s="1"/>
      <c r="E2" s="1"/>
      <c r="F2" s="1"/>
    </row>
    <row r="3" spans="1:6" ht="17.399999999999999" x14ac:dyDescent="0.35">
      <c r="A3" s="2" t="s">
        <v>9</v>
      </c>
      <c r="B3" s="1"/>
      <c r="C3" s="1"/>
      <c r="D3" s="1"/>
      <c r="E3" s="1"/>
      <c r="F3" s="1"/>
    </row>
    <row r="4" spans="1:6" ht="17.399999999999999" x14ac:dyDescent="0.35">
      <c r="A4" s="2" t="s">
        <v>10</v>
      </c>
      <c r="B4" s="1" t="s">
        <v>11</v>
      </c>
      <c r="C4" s="1">
        <v>350</v>
      </c>
      <c r="D4" s="1">
        <v>79</v>
      </c>
      <c r="E4" s="1">
        <v>25</v>
      </c>
      <c r="F4" s="1">
        <v>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108D-4337-41A6-A1D5-DA21BC4EA1BC}">
  <dimension ref="A1:F4"/>
  <sheetViews>
    <sheetView workbookViewId="0"/>
  </sheetViews>
  <sheetFormatPr defaultRowHeight="14.4" x14ac:dyDescent="0.3"/>
  <cols>
    <col min="1" max="1" width="24.44140625" customWidth="1"/>
  </cols>
  <sheetData>
    <row r="1" spans="1:6" ht="17.399999999999999" x14ac:dyDescent="0.35">
      <c r="A1" s="2" t="s">
        <v>7</v>
      </c>
      <c r="B1" s="1">
        <v>1</v>
      </c>
      <c r="C1" s="1">
        <v>2</v>
      </c>
      <c r="D1" s="1">
        <v>3</v>
      </c>
      <c r="E1" s="1">
        <v>4</v>
      </c>
      <c r="F1" s="1">
        <v>5</v>
      </c>
    </row>
    <row r="2" spans="1:6" ht="17.399999999999999" x14ac:dyDescent="0.35">
      <c r="A2" s="2" t="s">
        <v>8</v>
      </c>
      <c r="B2" s="1" t="s">
        <v>12</v>
      </c>
      <c r="C2" s="1" t="s">
        <v>12</v>
      </c>
      <c r="D2" s="1" t="s">
        <v>12</v>
      </c>
      <c r="E2" s="1" t="s">
        <v>12</v>
      </c>
      <c r="F2" s="1" t="s">
        <v>12</v>
      </c>
    </row>
    <row r="3" spans="1:6" ht="17.399999999999999" x14ac:dyDescent="0.35">
      <c r="A3" s="2" t="s">
        <v>9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</row>
    <row r="4" spans="1:6" ht="17.399999999999999" x14ac:dyDescent="0.35">
      <c r="A4" s="2" t="s">
        <v>10</v>
      </c>
      <c r="B4" s="1" t="s">
        <v>11</v>
      </c>
      <c r="C4" s="1">
        <v>350</v>
      </c>
      <c r="D4" s="1">
        <v>79</v>
      </c>
      <c r="E4" s="1">
        <v>25</v>
      </c>
      <c r="F4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FF75-7D72-4FED-826F-A02AA0292B69}">
  <dimension ref="A1:C19"/>
  <sheetViews>
    <sheetView workbookViewId="0"/>
  </sheetViews>
  <sheetFormatPr defaultRowHeight="14.4" x14ac:dyDescent="0.3"/>
  <cols>
    <col min="1" max="3" width="13.44140625" customWidth="1"/>
  </cols>
  <sheetData>
    <row r="1" spans="1:3" ht="17.399999999999999" x14ac:dyDescent="0.35">
      <c r="A1" s="2" t="s">
        <v>17</v>
      </c>
      <c r="B1" s="2" t="s">
        <v>18</v>
      </c>
      <c r="C1" s="2" t="s">
        <v>19</v>
      </c>
    </row>
    <row r="2" spans="1:3" ht="17.399999999999999" x14ac:dyDescent="0.35">
      <c r="A2" s="1">
        <v>0</v>
      </c>
      <c r="B2" s="1" t="s">
        <v>20</v>
      </c>
      <c r="C2" s="1"/>
    </row>
    <row r="3" spans="1:3" ht="17.399999999999999" x14ac:dyDescent="0.35">
      <c r="A3" s="1">
        <v>1</v>
      </c>
      <c r="B3" s="1" t="s">
        <v>20</v>
      </c>
      <c r="C3" s="1"/>
    </row>
    <row r="4" spans="1:3" ht="17.399999999999999" x14ac:dyDescent="0.35">
      <c r="A4" s="1">
        <v>2</v>
      </c>
      <c r="B4" s="1" t="s">
        <v>20</v>
      </c>
      <c r="C4" s="1"/>
    </row>
    <row r="5" spans="1:3" ht="17.399999999999999" x14ac:dyDescent="0.35">
      <c r="A5" s="1">
        <v>3</v>
      </c>
      <c r="B5" s="1" t="s">
        <v>20</v>
      </c>
      <c r="C5" s="1"/>
    </row>
    <row r="6" spans="1:3" ht="17.399999999999999" x14ac:dyDescent="0.35">
      <c r="A6" s="1">
        <v>4</v>
      </c>
      <c r="B6" s="1" t="s">
        <v>21</v>
      </c>
      <c r="C6" s="1"/>
    </row>
    <row r="7" spans="1:3" ht="17.399999999999999" x14ac:dyDescent="0.35">
      <c r="A7" s="1">
        <v>5</v>
      </c>
      <c r="B7" s="1" t="s">
        <v>22</v>
      </c>
      <c r="C7" s="1"/>
    </row>
    <row r="8" spans="1:3" ht="17.399999999999999" x14ac:dyDescent="0.35">
      <c r="A8" s="1">
        <v>6</v>
      </c>
      <c r="B8" s="1" t="s">
        <v>23</v>
      </c>
      <c r="C8" s="1"/>
    </row>
    <row r="9" spans="1:3" ht="17.399999999999999" x14ac:dyDescent="0.35">
      <c r="A9" s="1">
        <v>7</v>
      </c>
      <c r="B9" s="1" t="s">
        <v>33</v>
      </c>
      <c r="C9" s="1"/>
    </row>
    <row r="10" spans="1:3" ht="17.399999999999999" x14ac:dyDescent="0.35">
      <c r="A10" s="1">
        <v>8</v>
      </c>
      <c r="B10" s="1" t="s">
        <v>24</v>
      </c>
      <c r="C10" s="1"/>
    </row>
    <row r="11" spans="1:3" ht="17.399999999999999" x14ac:dyDescent="0.35">
      <c r="A11" s="1">
        <v>9</v>
      </c>
      <c r="B11" s="1" t="s">
        <v>25</v>
      </c>
      <c r="C11" s="1"/>
    </row>
    <row r="12" spans="1:3" ht="17.399999999999999" x14ac:dyDescent="0.35">
      <c r="A12" s="1">
        <v>10</v>
      </c>
      <c r="B12" s="1" t="s">
        <v>26</v>
      </c>
      <c r="C12" s="1"/>
    </row>
    <row r="13" spans="1:3" ht="17.399999999999999" x14ac:dyDescent="0.35">
      <c r="A13" s="1">
        <v>11</v>
      </c>
      <c r="B13" s="1" t="s">
        <v>27</v>
      </c>
      <c r="C13" s="1"/>
    </row>
    <row r="14" spans="1:3" ht="17.399999999999999" x14ac:dyDescent="0.35">
      <c r="A14" s="1">
        <v>12</v>
      </c>
      <c r="B14" s="1" t="s">
        <v>28</v>
      </c>
      <c r="C14" s="1"/>
    </row>
    <row r="15" spans="1:3" ht="17.399999999999999" x14ac:dyDescent="0.35">
      <c r="A15" s="1">
        <v>13</v>
      </c>
      <c r="B15" s="1" t="s">
        <v>29</v>
      </c>
      <c r="C15" s="1"/>
    </row>
    <row r="16" spans="1:3" ht="17.399999999999999" x14ac:dyDescent="0.35">
      <c r="A16" s="1">
        <v>14</v>
      </c>
      <c r="B16" s="1" t="s">
        <v>30</v>
      </c>
      <c r="C16" s="1"/>
    </row>
    <row r="17" spans="1:3" ht="17.399999999999999" x14ac:dyDescent="0.35">
      <c r="A17" s="1">
        <v>15</v>
      </c>
      <c r="B17" s="1" t="s">
        <v>31</v>
      </c>
      <c r="C17" s="1"/>
    </row>
    <row r="18" spans="1:3" ht="17.399999999999999" x14ac:dyDescent="0.35">
      <c r="A18" s="1">
        <v>16</v>
      </c>
      <c r="B18" s="1" t="s">
        <v>32</v>
      </c>
      <c r="C18" s="1"/>
    </row>
    <row r="19" spans="1:3" ht="17.399999999999999" x14ac:dyDescent="0.35">
      <c r="A19" s="1">
        <v>17</v>
      </c>
      <c r="B19" s="1" t="s">
        <v>32</v>
      </c>
      <c r="C1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1CC0-1D30-4E52-BC2C-77C04A05E34D}">
  <dimension ref="A1:C19"/>
  <sheetViews>
    <sheetView workbookViewId="0"/>
  </sheetViews>
  <sheetFormatPr defaultRowHeight="14.4" x14ac:dyDescent="0.3"/>
  <cols>
    <col min="1" max="3" width="13.44140625" customWidth="1"/>
  </cols>
  <sheetData>
    <row r="1" spans="1:3" ht="17.399999999999999" x14ac:dyDescent="0.35">
      <c r="A1" s="2" t="s">
        <v>17</v>
      </c>
      <c r="B1" s="2" t="s">
        <v>18</v>
      </c>
      <c r="C1" s="2" t="s">
        <v>19</v>
      </c>
    </row>
    <row r="2" spans="1:3" ht="17.399999999999999" x14ac:dyDescent="0.35">
      <c r="A2" s="1">
        <v>0</v>
      </c>
      <c r="B2" s="1">
        <f>10^5</f>
        <v>100000</v>
      </c>
      <c r="C2" s="3">
        <f>LN(B2)</f>
        <v>11.512925464970229</v>
      </c>
    </row>
    <row r="3" spans="1:3" ht="17.399999999999999" x14ac:dyDescent="0.35">
      <c r="A3" s="1">
        <v>1</v>
      </c>
      <c r="B3" s="1">
        <f>10^5</f>
        <v>100000</v>
      </c>
      <c r="C3" s="3">
        <f t="shared" ref="C3:C19" si="0">LN(B3)</f>
        <v>11.512925464970229</v>
      </c>
    </row>
    <row r="4" spans="1:3" ht="17.399999999999999" x14ac:dyDescent="0.35">
      <c r="A4" s="1">
        <v>2</v>
      </c>
      <c r="B4" s="1">
        <f>10^5</f>
        <v>100000</v>
      </c>
      <c r="C4" s="3">
        <f t="shared" si="0"/>
        <v>11.512925464970229</v>
      </c>
    </row>
    <row r="5" spans="1:3" ht="17.399999999999999" x14ac:dyDescent="0.35">
      <c r="A5" s="1">
        <v>3</v>
      </c>
      <c r="B5" s="1">
        <f>10^5</f>
        <v>100000</v>
      </c>
      <c r="C5" s="3">
        <f t="shared" si="0"/>
        <v>11.512925464970229</v>
      </c>
    </row>
    <row r="6" spans="1:3" ht="17.399999999999999" x14ac:dyDescent="0.35">
      <c r="A6" s="1">
        <v>4</v>
      </c>
      <c r="B6" s="1">
        <f>1.38*10^5</f>
        <v>138000</v>
      </c>
      <c r="C6" s="3">
        <f t="shared" si="0"/>
        <v>11.835008964139341</v>
      </c>
    </row>
    <row r="7" spans="1:3" ht="17.399999999999999" x14ac:dyDescent="0.35">
      <c r="A7" s="1">
        <v>5</v>
      </c>
      <c r="B7" s="1">
        <f>2.51*10^5</f>
        <v>250999.99999999997</v>
      </c>
      <c r="C7" s="3">
        <f t="shared" si="0"/>
        <v>12.43320821811392</v>
      </c>
    </row>
    <row r="8" spans="1:3" ht="17.399999999999999" x14ac:dyDescent="0.35">
      <c r="A8" s="1">
        <v>6</v>
      </c>
      <c r="B8" s="1">
        <f>5.75*10^5</f>
        <v>575000</v>
      </c>
      <c r="C8" s="3">
        <f t="shared" si="0"/>
        <v>13.262125319779487</v>
      </c>
    </row>
    <row r="9" spans="1:3" ht="17.399999999999999" x14ac:dyDescent="0.35">
      <c r="A9" s="1">
        <v>7</v>
      </c>
      <c r="B9" s="1">
        <f>1.32*10^6</f>
        <v>1320000</v>
      </c>
      <c r="C9" s="3">
        <f t="shared" si="0"/>
        <v>14.093142294562554</v>
      </c>
    </row>
    <row r="10" spans="1:3" ht="17.399999999999999" x14ac:dyDescent="0.35">
      <c r="A10" s="1">
        <v>8</v>
      </c>
      <c r="B10" s="1">
        <f>3.02*10^6</f>
        <v>3020000</v>
      </c>
      <c r="C10" s="3">
        <f t="shared" si="0"/>
        <v>14.920767389351052</v>
      </c>
    </row>
    <row r="11" spans="1:3" ht="17.399999999999999" x14ac:dyDescent="0.35">
      <c r="A11" s="1">
        <v>9</v>
      </c>
      <c r="B11" s="1">
        <f>6.92*10^6</f>
        <v>6920000</v>
      </c>
      <c r="C11" s="3">
        <f t="shared" si="0"/>
        <v>15.749926327593853</v>
      </c>
    </row>
    <row r="12" spans="1:3" ht="17.399999999999999" x14ac:dyDescent="0.35">
      <c r="A12" s="1">
        <v>10</v>
      </c>
      <c r="B12" s="1">
        <f>1.51*10^7</f>
        <v>15100000</v>
      </c>
      <c r="C12" s="3">
        <f t="shared" si="0"/>
        <v>16.530205301785152</v>
      </c>
    </row>
    <row r="13" spans="1:3" ht="17.399999999999999" x14ac:dyDescent="0.35">
      <c r="A13" s="1">
        <v>11</v>
      </c>
      <c r="B13" s="1">
        <f>2.51*10^7</f>
        <v>25099999.999999996</v>
      </c>
      <c r="C13" s="3">
        <f t="shared" si="0"/>
        <v>17.038378404102012</v>
      </c>
    </row>
    <row r="14" spans="1:3" ht="17.399999999999999" x14ac:dyDescent="0.35">
      <c r="A14" s="1">
        <v>12</v>
      </c>
      <c r="B14" s="1">
        <f>3.63*10^7</f>
        <v>36300000</v>
      </c>
      <c r="C14" s="3">
        <f t="shared" si="0"/>
        <v>17.407328299235079</v>
      </c>
    </row>
    <row r="15" spans="1:3" ht="17.399999999999999" x14ac:dyDescent="0.35">
      <c r="A15" s="1">
        <v>13</v>
      </c>
      <c r="B15" s="1">
        <f>4.17*10^7</f>
        <v>41700000</v>
      </c>
      <c r="C15" s="3">
        <f t="shared" si="0"/>
        <v>17.546011686769031</v>
      </c>
    </row>
    <row r="16" spans="1:3" ht="17.399999999999999" x14ac:dyDescent="0.35">
      <c r="A16" s="1">
        <v>14</v>
      </c>
      <c r="B16" s="1">
        <f>4.57*10^7</f>
        <v>45700000</v>
      </c>
      <c r="C16" s="3">
        <f t="shared" si="0"/>
        <v>17.637608855864432</v>
      </c>
    </row>
    <row r="17" spans="1:3" ht="17.399999999999999" x14ac:dyDescent="0.35">
      <c r="A17" s="1">
        <v>15</v>
      </c>
      <c r="B17" s="1">
        <f>5.01*10^7</f>
        <v>50100000</v>
      </c>
      <c r="C17" s="3">
        <f t="shared" si="0"/>
        <v>17.729531566055094</v>
      </c>
    </row>
    <row r="18" spans="1:3" ht="17.399999999999999" x14ac:dyDescent="0.35">
      <c r="A18" s="1">
        <v>16</v>
      </c>
      <c r="B18" s="1">
        <f>5.25*10^7</f>
        <v>52500000</v>
      </c>
      <c r="C18" s="3">
        <f t="shared" si="0"/>
        <v>17.776323727561852</v>
      </c>
    </row>
    <row r="19" spans="1:3" ht="17.399999999999999" x14ac:dyDescent="0.35">
      <c r="A19" s="1">
        <v>17</v>
      </c>
      <c r="B19" s="1">
        <f>5.25*10^7</f>
        <v>52500000</v>
      </c>
      <c r="C19" s="3">
        <f t="shared" si="0"/>
        <v>17.776323727561852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B49D-D3DE-4571-A60C-0EE46AFA2926}">
  <dimension ref="A1:F4"/>
  <sheetViews>
    <sheetView workbookViewId="0"/>
  </sheetViews>
  <sheetFormatPr defaultRowHeight="14.4" x14ac:dyDescent="0.3"/>
  <cols>
    <col min="1" max="6" width="18.21875" customWidth="1"/>
  </cols>
  <sheetData>
    <row r="1" spans="1:6" ht="17.399999999999999" x14ac:dyDescent="0.35">
      <c r="A1" s="2" t="s">
        <v>34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</row>
    <row r="2" spans="1:6" ht="17.399999999999999" x14ac:dyDescent="0.35">
      <c r="A2" s="2" t="s">
        <v>35</v>
      </c>
      <c r="B2" s="1">
        <v>3</v>
      </c>
      <c r="C2" s="1"/>
      <c r="D2" s="1">
        <v>2</v>
      </c>
      <c r="E2" s="1"/>
      <c r="F2" s="1"/>
    </row>
    <row r="3" spans="1:6" ht="17.399999999999999" x14ac:dyDescent="0.35">
      <c r="A3" s="2" t="s">
        <v>36</v>
      </c>
      <c r="B3" s="1">
        <v>4</v>
      </c>
      <c r="C3" s="1"/>
      <c r="D3" s="1">
        <v>2</v>
      </c>
      <c r="E3" s="1"/>
      <c r="F3" s="1"/>
    </row>
    <row r="4" spans="1:6" ht="17.399999999999999" x14ac:dyDescent="0.35">
      <c r="A4" s="2" t="s">
        <v>37</v>
      </c>
      <c r="B4" s="1">
        <v>7</v>
      </c>
      <c r="C4" s="1"/>
      <c r="D4" s="1"/>
      <c r="E4" s="1"/>
      <c r="F4" s="1" t="s">
        <v>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678C-9119-4F6D-81DC-EB146D672291}">
  <dimension ref="A1:G4"/>
  <sheetViews>
    <sheetView workbookViewId="0"/>
  </sheetViews>
  <sheetFormatPr defaultRowHeight="14.4" x14ac:dyDescent="0.3"/>
  <cols>
    <col min="1" max="7" width="19.5546875" customWidth="1"/>
  </cols>
  <sheetData>
    <row r="1" spans="1:7" ht="17.399999999999999" x14ac:dyDescent="0.35">
      <c r="A1" s="2" t="s">
        <v>34</v>
      </c>
      <c r="B1" s="2" t="s">
        <v>38</v>
      </c>
      <c r="C1" s="2" t="s">
        <v>39</v>
      </c>
      <c r="D1" s="2" t="s">
        <v>40</v>
      </c>
      <c r="E1" s="2" t="s">
        <v>44</v>
      </c>
      <c r="F1" s="2" t="s">
        <v>41</v>
      </c>
      <c r="G1" s="2" t="s">
        <v>42</v>
      </c>
    </row>
    <row r="2" spans="1:7" ht="17.399999999999999" x14ac:dyDescent="0.35">
      <c r="A2" s="2" t="s">
        <v>35</v>
      </c>
      <c r="B2" s="1">
        <v>3</v>
      </c>
      <c r="C2" s="1">
        <f>(0.03*B2)^2</f>
        <v>8.0999999999999996E-3</v>
      </c>
      <c r="D2" s="1">
        <v>2</v>
      </c>
      <c r="E2" s="1">
        <v>48</v>
      </c>
      <c r="F2" s="3">
        <v>1</v>
      </c>
      <c r="G2" s="3">
        <f>F2*EXP(C2*E2)</f>
        <v>1.4752094799309121</v>
      </c>
    </row>
    <row r="3" spans="1:7" ht="17.399999999999999" x14ac:dyDescent="0.35">
      <c r="A3" s="2" t="s">
        <v>36</v>
      </c>
      <c r="B3" s="1">
        <v>4</v>
      </c>
      <c r="C3" s="1">
        <f t="shared" ref="C3:C4" si="0">(0.03*B3)^2</f>
        <v>1.44E-2</v>
      </c>
      <c r="D3" s="1">
        <v>2</v>
      </c>
      <c r="E3" s="1">
        <v>48</v>
      </c>
      <c r="F3" s="3">
        <f>F2*EXP(C2*E2)</f>
        <v>1.4752094799309121</v>
      </c>
      <c r="G3" s="3">
        <f t="shared" ref="G3:G4" si="1">F3*EXP(C3*E3)</f>
        <v>2.9446795510655241</v>
      </c>
    </row>
    <row r="4" spans="1:7" ht="17.399999999999999" x14ac:dyDescent="0.35">
      <c r="A4" s="2" t="s">
        <v>37</v>
      </c>
      <c r="B4" s="1">
        <v>7</v>
      </c>
      <c r="C4" s="1">
        <f t="shared" si="0"/>
        <v>4.4099999999999993E-2</v>
      </c>
      <c r="D4" s="1">
        <v>10</v>
      </c>
      <c r="E4" s="1">
        <v>240</v>
      </c>
      <c r="F4" s="3">
        <f>F3*EXP(C3*E3)</f>
        <v>2.9446795510655241</v>
      </c>
      <c r="G4" s="3">
        <f t="shared" si="1"/>
        <v>116308.33453029294</v>
      </c>
    </row>
  </sheetData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1293-CB8E-44BE-AD34-304153BFBF86}">
  <dimension ref="A1:G7"/>
  <sheetViews>
    <sheetView workbookViewId="0"/>
  </sheetViews>
  <sheetFormatPr defaultRowHeight="14.4" x14ac:dyDescent="0.3"/>
  <cols>
    <col min="1" max="1" width="42.77734375" customWidth="1"/>
  </cols>
  <sheetData>
    <row r="1" spans="1:7" ht="17.399999999999999" x14ac:dyDescent="0.35">
      <c r="A1" s="2" t="s">
        <v>0</v>
      </c>
      <c r="B1" s="1">
        <v>2</v>
      </c>
      <c r="C1" s="1">
        <v>4</v>
      </c>
      <c r="D1" s="1">
        <v>6</v>
      </c>
      <c r="E1" s="1">
        <v>8</v>
      </c>
      <c r="F1" s="1">
        <v>10</v>
      </c>
      <c r="G1" s="1">
        <v>12</v>
      </c>
    </row>
    <row r="2" spans="1:7" ht="17.399999999999999" x14ac:dyDescent="0.35">
      <c r="A2" s="2" t="s">
        <v>1</v>
      </c>
      <c r="B2" s="1">
        <v>110</v>
      </c>
      <c r="C2" s="1">
        <v>89</v>
      </c>
      <c r="D2" s="1">
        <v>61</v>
      </c>
      <c r="E2" s="1">
        <v>48</v>
      </c>
      <c r="F2" s="1">
        <v>32</v>
      </c>
      <c r="G2" s="1">
        <v>20</v>
      </c>
    </row>
    <row r="3" spans="1:7" ht="17.399999999999999" x14ac:dyDescent="0.35">
      <c r="A3" s="2" t="s">
        <v>2</v>
      </c>
      <c r="B3" s="1"/>
      <c r="C3" s="1"/>
      <c r="D3" s="1"/>
      <c r="E3" s="1"/>
      <c r="F3" s="1"/>
      <c r="G3" s="1"/>
    </row>
    <row r="4" spans="1:7" ht="17.399999999999999" x14ac:dyDescent="0.35">
      <c r="A4" s="2" t="s">
        <v>3</v>
      </c>
      <c r="B4" s="1"/>
      <c r="C4" s="1"/>
      <c r="D4" s="1"/>
      <c r="E4" s="1"/>
      <c r="F4" s="1"/>
      <c r="G4" s="1"/>
    </row>
    <row r="5" spans="1:7" ht="17.399999999999999" x14ac:dyDescent="0.35">
      <c r="A5" s="2" t="s">
        <v>4</v>
      </c>
      <c r="B5" s="1"/>
      <c r="C5" s="1"/>
      <c r="D5" s="1"/>
      <c r="E5" s="1"/>
      <c r="F5" s="1"/>
      <c r="G5" s="1"/>
    </row>
    <row r="6" spans="1:7" ht="17.399999999999999" x14ac:dyDescent="0.35">
      <c r="A6" s="2" t="s">
        <v>5</v>
      </c>
      <c r="B6" s="1"/>
      <c r="C6" s="1"/>
      <c r="D6" s="1"/>
      <c r="E6" s="1"/>
      <c r="F6" s="1"/>
      <c r="G6" s="1"/>
    </row>
    <row r="7" spans="1:7" ht="17.399999999999999" x14ac:dyDescent="0.35">
      <c r="A7" s="2" t="s">
        <v>6</v>
      </c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01F8-551B-4431-91CA-9A141B68DAAB}">
  <dimension ref="A1:G10"/>
  <sheetViews>
    <sheetView workbookViewId="0"/>
  </sheetViews>
  <sheetFormatPr defaultRowHeight="14.4" x14ac:dyDescent="0.3"/>
  <cols>
    <col min="1" max="1" width="43.44140625" customWidth="1"/>
  </cols>
  <sheetData>
    <row r="1" spans="1:7" ht="17.399999999999999" x14ac:dyDescent="0.35">
      <c r="A1" s="2" t="s">
        <v>0</v>
      </c>
      <c r="B1" s="1">
        <v>2</v>
      </c>
      <c r="C1" s="1">
        <v>4</v>
      </c>
      <c r="D1" s="1">
        <v>6</v>
      </c>
      <c r="E1" s="1">
        <v>8</v>
      </c>
      <c r="F1" s="1">
        <v>10</v>
      </c>
      <c r="G1" s="1">
        <v>12</v>
      </c>
    </row>
    <row r="2" spans="1:7" ht="17.399999999999999" x14ac:dyDescent="0.35">
      <c r="A2" s="2" t="s">
        <v>1</v>
      </c>
      <c r="B2" s="1">
        <v>110</v>
      </c>
      <c r="C2" s="1">
        <v>89</v>
      </c>
      <c r="D2" s="1">
        <v>61</v>
      </c>
      <c r="E2" s="1">
        <v>48</v>
      </c>
      <c r="F2" s="1">
        <v>32</v>
      </c>
      <c r="G2" s="1">
        <v>20</v>
      </c>
    </row>
    <row r="3" spans="1:7" ht="17.399999999999999" x14ac:dyDescent="0.35">
      <c r="A3" s="2" t="s">
        <v>2</v>
      </c>
      <c r="B3" s="1">
        <v>0.04</v>
      </c>
      <c r="C3" s="1">
        <v>0.04</v>
      </c>
      <c r="D3" s="1">
        <v>0.04</v>
      </c>
      <c r="E3" s="1">
        <v>0.04</v>
      </c>
      <c r="F3" s="1">
        <v>0.04</v>
      </c>
      <c r="G3" s="1">
        <v>0.04</v>
      </c>
    </row>
    <row r="4" spans="1:7" ht="17.399999999999999" x14ac:dyDescent="0.35">
      <c r="A4" s="2" t="s">
        <v>3</v>
      </c>
      <c r="B4" s="1">
        <v>2</v>
      </c>
      <c r="C4" s="1">
        <v>2</v>
      </c>
      <c r="D4" s="1">
        <v>2</v>
      </c>
      <c r="E4" s="1">
        <v>2</v>
      </c>
      <c r="F4" s="1">
        <v>2</v>
      </c>
      <c r="G4" s="1">
        <v>2</v>
      </c>
    </row>
    <row r="5" spans="1:7" ht="17.399999999999999" x14ac:dyDescent="0.35">
      <c r="A5" s="2" t="s">
        <v>4</v>
      </c>
      <c r="B5" s="1">
        <v>5500</v>
      </c>
      <c r="C5" s="1">
        <v>4450</v>
      </c>
      <c r="D5" s="1">
        <v>3050</v>
      </c>
      <c r="E5" s="1">
        <v>2400</v>
      </c>
      <c r="F5" s="1">
        <v>1600</v>
      </c>
      <c r="G5" s="1">
        <v>1000</v>
      </c>
    </row>
    <row r="6" spans="1:7" ht="17.399999999999999" x14ac:dyDescent="0.35">
      <c r="A6" s="2" t="s">
        <v>5</v>
      </c>
      <c r="B6" s="1">
        <v>3.7404000000000002</v>
      </c>
      <c r="C6" s="1">
        <v>3.6484000000000001</v>
      </c>
      <c r="D6" s="1">
        <v>3.4843000000000002</v>
      </c>
      <c r="E6" s="1">
        <v>3.3801999999999999</v>
      </c>
      <c r="F6" s="1">
        <v>3.2040999999999999</v>
      </c>
      <c r="G6" s="1">
        <v>3</v>
      </c>
    </row>
    <row r="7" spans="1:7" ht="17.399999999999999" x14ac:dyDescent="0.35">
      <c r="A7" s="2" t="s">
        <v>6</v>
      </c>
      <c r="B7" s="1">
        <v>0</v>
      </c>
      <c r="C7" s="1">
        <v>19</v>
      </c>
      <c r="D7" s="1">
        <v>44.5</v>
      </c>
      <c r="E7" s="1">
        <v>56.4</v>
      </c>
      <c r="F7" s="1">
        <v>70.900000000000006</v>
      </c>
      <c r="G7" s="1">
        <v>81.8</v>
      </c>
    </row>
    <row r="10" spans="1:7" ht="17.399999999999999" x14ac:dyDescent="0.35">
      <c r="A10" s="4" t="s">
        <v>45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Exercice 1</vt:lpstr>
      <vt:lpstr>Exercice 1 (2)</vt:lpstr>
      <vt:lpstr>Exercice 2</vt:lpstr>
      <vt:lpstr>Exercice 2 (2)</vt:lpstr>
      <vt:lpstr>Exercice 3</vt:lpstr>
      <vt:lpstr>Exercice 3 (2)</vt:lpstr>
      <vt:lpstr>Exercice 4</vt:lpstr>
      <vt:lpstr>Exercice 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Floriane Turrel</dc:creator>
  <cp:lastModifiedBy>Floriane Turrel</cp:lastModifiedBy>
  <dcterms:created xsi:type="dcterms:W3CDTF">2025-09-02T11:39:19Z</dcterms:created>
  <dcterms:modified xsi:type="dcterms:W3CDTF">2025-09-17T14:51:24Z</dcterms:modified>
</cp:coreProperties>
</file>