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Étape2b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<sst xmlns="http://schemas.openxmlformats.org/spreadsheetml/2006/main" count="78" uniqueCount="25">
  <si>
    <t xml:space="preserve">DONNÉES </t>
  </si>
  <si>
    <t xml:space="preserve">Eo = 1mMol</t>
  </si>
  <si>
    <t xml:space="preserve">Vitesse de réaction en mmol/L/s</t>
  </si>
  <si>
    <t xml:space="preserve">Substrat mMol</t>
  </si>
  <si>
    <t xml:space="preserve">PETase</t>
  </si>
  <si>
    <t xml:space="preserve">I179F</t>
  </si>
  <si>
    <t xml:space="preserve">L88F</t>
  </si>
  <si>
    <t xml:space="preserve">R61A</t>
  </si>
  <si>
    <t xml:space="preserve">exp1</t>
  </si>
  <si>
    <t xml:space="preserve">exp2</t>
  </si>
  <si>
    <t xml:space="preserve">exp3</t>
  </si>
  <si>
    <t xml:space="preserve">DONNÉES EN DOUBLE INVERSE</t>
  </si>
  <si>
    <t xml:space="preserve">1/Vitesse de réaction en l.s/mmol</t>
  </si>
  <si>
    <t xml:space="preserve">1/Substrat L/mmol</t>
  </si>
  <si>
    <t xml:space="preserve">STATISTIQUES </t>
  </si>
  <si>
    <t xml:space="preserve">moyenne</t>
  </si>
  <si>
    <t xml:space="preserve">EC</t>
  </si>
  <si>
    <t xml:space="preserve">pente a</t>
  </si>
  <si>
    <t xml:space="preserve">ordonnée.origine b</t>
  </si>
  <si>
    <t xml:space="preserve">Vmax (mmol/L/s) (1/b)</t>
  </si>
  <si>
    <t xml:space="preserve">kcat (Vmax/E0)</t>
  </si>
  <si>
    <t xml:space="preserve">Km (a/B) mmol/L</t>
  </si>
  <si>
    <t xml:space="preserve">Ec</t>
  </si>
  <si>
    <t xml:space="preserve">CALCUL DES MOYENNES ET ÉCART-TYPE SUR LES VITESSES DE DÉPART</t>
  </si>
  <si>
    <t xml:space="preserve">substrat mmol/L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</si>
</sst>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.0000"/>
    <numFmt numFmtId="167" formatCode="0.0000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0369A3"/>
      <name val="Arial"/>
      <family val="2"/>
      <charset val="1"/>
    </font>
    <font>
      <sz val="10"/>
      <color rgb="FFFC5C00"/>
      <name val="Arial"/>
      <family val="2"/>
      <charset val="1"/>
    </font>
    <font>
      <sz val="10"/>
      <color rgb="FFC99C00"/>
      <name val="Arial"/>
      <family val="2"/>
      <charset val="1"/>
    </font>
    <font>
      <sz val="10"/>
      <color rgb="FF18A303"/>
      <name val="Arial"/>
      <family val="2"/>
      <charset val="1"/>
    </font>
    <font>
      <sz val="10"/>
      <color rgb="FF43C330"/>
      <name val="Arial"/>
      <family val="2"/>
      <charset val="1"/>
    </font>
    <font>
      <b val="true"/>
      <sz val="10"/>
      <name val="Arial"/>
      <family val="2"/>
    </font>
    <font>
      <sz val="7"/>
      <color rgb="FF0369A3"/>
      <name val="Arial"/>
      <family val="2"/>
    </font>
    <font>
      <sz val="7"/>
      <color rgb="FFFC5C00"/>
      <name val="Arial"/>
      <family val="2"/>
    </font>
    <font>
      <sz val="7"/>
      <color rgb="FFE9B913"/>
      <name val="Arial"/>
      <family val="2"/>
    </font>
    <font>
      <sz val="7"/>
      <color rgb="FF43C330"/>
      <name val="Arial"/>
      <family val="2"/>
    </font>
    <font>
      <sz val="7"/>
      <name val="Arial"/>
      <family val="2"/>
    </font>
    <font>
      <sz val="9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4C6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420E"/>
      <rgbColor rgb="FF00FF00"/>
      <rgbColor rgb="FF0000FF"/>
      <rgbColor rgb="FFFFFF00"/>
      <rgbColor rgb="FFFF00FF"/>
      <rgbColor rgb="FF00FFFF"/>
      <rgbColor rgb="FF800000"/>
      <rgbColor rgb="FF18A303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369A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4C6"/>
      <rgbColor rgb="FFFFFF99"/>
      <rgbColor rgb="FF99CCFF"/>
      <rgbColor rgb="FFFF99CC"/>
      <rgbColor rgb="FFCC99FF"/>
      <rgbColor rgb="FFF5CD53"/>
      <rgbColor rgb="FF3366FF"/>
      <rgbColor rgb="FF43C330"/>
      <rgbColor rgb="FFC99C00"/>
      <rgbColor rgb="FFFFD320"/>
      <rgbColor rgb="FFE9B913"/>
      <rgbColor rgb="FFFC5C00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000" spc="-1" strike="noStrike">
                <a:latin typeface="Arial"/>
              </a:defRPr>
            </a:pPr>
            <a:r>
              <a:rPr b="1" sz="1000" spc="-1" strike="noStrike">
                <a:latin typeface="Arial"/>
              </a:rPr>
              <a:t>Cinétique de la dégradation du plastique par PETASE mutée ou non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638246041413"/>
          <c:y val="0.127988748241913"/>
          <c:w val="0.828989037758831"/>
          <c:h val="0.723628691983122"/>
        </c:manualLayout>
      </c:layout>
      <c:scatterChart>
        <c:scatterStyle val="lineMarker"/>
        <c:varyColors val="0"/>
        <c:ser>
          <c:idx val="0"/>
          <c:order val="0"/>
          <c:tx>
            <c:strRef>
              <c:f>Étape2b!$C$37</c:f>
              <c:strCache>
                <c:ptCount val="1"/>
                <c:pt idx="0">
                  <c:v>PETase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3"/>
            <c:spPr>
              <a:solidFill>
                <a:srgbClr val="004586"/>
              </a:solidFill>
            </c:spPr>
          </c:marker>
          <c:dPt>
            <c:idx val="1"/>
            <c:marker>
              <c:symbol val="square"/>
              <c:size val="3"/>
              <c:spPr>
                <a:solidFill>
                  <a:srgbClr val="004586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0"/>
            <c:backward val="2"/>
            <c:dispRSqr val="1"/>
            <c:dispEq val="1"/>
          </c:trendline>
          <c:errBars>
            <c:errDir val="y"/>
            <c:errBarType val="both"/>
            <c:errValType val="cust"/>
            <c:noEndCap val="0"/>
            <c:plus>
              <c:numRef>
                <c:f>Étape2b!$D$39:$D$47</c:f>
                <c:numCache>
                  <c:formatCode>General</c:formatCode>
                  <c:ptCount val="9"/>
                  <c:pt idx="0">
                    <c:v>0.0317419925079286</c:v>
                  </c:pt>
                  <c:pt idx="1">
                    <c:v>0.00960686646362495</c:v>
                  </c:pt>
                  <c:pt idx="2">
                    <c:v>0.00334710229781233</c:v>
                  </c:pt>
                  <c:pt idx="3">
                    <c:v>0.00197508691868159</c:v>
                  </c:pt>
                  <c:pt idx="4">
                    <c:v>0.00142355450570242</c:v>
                  </c:pt>
                  <c:pt idx="5">
                    <c:v>0.00113574796850268</c:v>
                  </c:pt>
                  <c:pt idx="6">
                    <c:v>0.000961861091549472</c:v>
                  </c:pt>
                  <c:pt idx="7">
                    <c:v>0.000846471488015377</c:v>
                  </c:pt>
                  <c:pt idx="8">
                    <c:v>0.000764752818425203</c:v>
                  </c:pt>
                </c:numCache>
              </c:numRef>
            </c:plus>
            <c:minus>
              <c:numRef>
                <c:f>Étape2b!$D$39:$D$47</c:f>
                <c:numCache>
                  <c:formatCode>General</c:formatCode>
                  <c:ptCount val="9"/>
                  <c:pt idx="0">
                    <c:v>0.0317419925079286</c:v>
                  </c:pt>
                  <c:pt idx="1">
                    <c:v>0.00960686646362495</c:v>
                  </c:pt>
                  <c:pt idx="2">
                    <c:v>0.00334710229781233</c:v>
                  </c:pt>
                  <c:pt idx="3">
                    <c:v>0.00197508691868159</c:v>
                  </c:pt>
                  <c:pt idx="4">
                    <c:v>0.00142355450570242</c:v>
                  </c:pt>
                  <c:pt idx="5">
                    <c:v>0.00113574796850268</c:v>
                  </c:pt>
                  <c:pt idx="6">
                    <c:v>0.000961861091549472</c:v>
                  </c:pt>
                  <c:pt idx="7">
                    <c:v>0.000846471488015377</c:v>
                  </c:pt>
                  <c:pt idx="8">
                    <c:v>0.000764752818425203</c:v>
                  </c:pt>
                </c:numCache>
              </c:numRef>
            </c:minus>
            <c:spPr>
              <a:ln w="0">
                <a:solidFill>
                  <a:srgbClr val="0369a3"/>
                </a:solidFill>
              </a:ln>
            </c:spPr>
          </c:errBars>
          <c:xVal>
            <c:numRef>
              <c:f>Étape2b!$B$39:$B$47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0.333333333333333</c:v>
                </c:pt>
                <c:pt idx="4">
                  <c:v>0.25</c:v>
                </c:pt>
                <c:pt idx="5">
                  <c:v>0.2</c:v>
                </c:pt>
                <c:pt idx="6">
                  <c:v>0.166666666666667</c:v>
                </c:pt>
                <c:pt idx="7">
                  <c:v>0.142857142857143</c:v>
                </c:pt>
                <c:pt idx="8">
                  <c:v>0.125</c:v>
                </c:pt>
              </c:numCache>
            </c:numRef>
          </c:xVal>
          <c:yVal>
            <c:numRef>
              <c:f>Étape2b!$C$39:$C$47</c:f>
              <c:numCache>
                <c:formatCode>General</c:formatCode>
                <c:ptCount val="9"/>
                <c:pt idx="0">
                  <c:v>0.377203096302081</c:v>
                </c:pt>
                <c:pt idx="1">
                  <c:v>0.206991271190791</c:v>
                </c:pt>
                <c:pt idx="2">
                  <c:v>0.122035114337517</c:v>
                </c:pt>
                <c:pt idx="3">
                  <c:v>0.0937084731474576</c:v>
                </c:pt>
                <c:pt idx="4">
                  <c:v>0.0795411034550186</c:v>
                </c:pt>
                <c:pt idx="5">
                  <c:v>0.0710390557196957</c:v>
                </c:pt>
                <c:pt idx="6">
                  <c:v>0.0653702697621093</c:v>
                </c:pt>
                <c:pt idx="7">
                  <c:v>0.0613207433794021</c:v>
                </c:pt>
                <c:pt idx="8">
                  <c:v>0.0582833740971461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Étape2b!$E$37</c:f>
              <c:strCache>
                <c:ptCount val="1"/>
                <c:pt idx="0">
                  <c:v>I179F</c:v>
                </c:pt>
              </c:strCache>
            </c:strRef>
          </c:tx>
          <c:spPr>
            <a:solidFill>
              <a:srgbClr val="ff420e"/>
            </a:solidFill>
            <a:ln w="28800">
              <a:noFill/>
            </a:ln>
          </c:spPr>
          <c:marker>
            <c:symbol val="diamond"/>
            <c:size val="3"/>
            <c:spPr>
              <a:solidFill>
                <a:srgbClr val="ff420e"/>
              </a:solidFill>
            </c:spPr>
          </c:marker>
          <c:dPt>
            <c:idx val="3"/>
            <c:marker>
              <c:symbol val="diamond"/>
              <c:size val="3"/>
              <c:spPr>
                <a:solidFill>
                  <a:srgbClr val="ff420e"/>
                </a:solidFill>
              </c:spPr>
            </c:marker>
          </c:dPt>
          <c:dLbls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ff420e"/>
                </a:solidFill>
              </a:ln>
            </c:spPr>
            <c:trendlineType val="linear"/>
            <c:forward val="0"/>
            <c:backward val="2"/>
            <c:dispRSqr val="1"/>
            <c:dispEq val="1"/>
          </c:trendline>
          <c:errBars>
            <c:errDir val="y"/>
            <c:errBarType val="both"/>
            <c:errValType val="cust"/>
            <c:noEndCap val="0"/>
            <c:plus>
              <c:numRef>
                <c:f>Étape2b!$F$39:$F$47</c:f>
                <c:numCache>
                  <c:formatCode>General</c:formatCode>
                  <c:ptCount val="9"/>
                  <c:pt idx="0">
                    <c:v>0.000224299597851373</c:v>
                  </c:pt>
                  <c:pt idx="1">
                    <c:v>9.39685912147393E-005</c:v>
                  </c:pt>
                  <c:pt idx="2">
                    <c:v>4.97179325789746E-005</c:v>
                  </c:pt>
                  <c:pt idx="3">
                    <c:v>3.80692893083063E-005</c:v>
                  </c:pt>
                  <c:pt idx="4">
                    <c:v>3.28267789170987E-005</c:v>
                  </c:pt>
                  <c:pt idx="5">
                    <c:v>2.98674866264059E-005</c:v>
                  </c:pt>
                  <c:pt idx="6">
                    <c:v>2.79722222256228E-005</c:v>
                  </c:pt>
                  <c:pt idx="7">
                    <c:v>2.66564712145679E-005</c:v>
                  </c:pt>
                  <c:pt idx="8">
                    <c:v>2.5690445244613E-005</c:v>
                  </c:pt>
                </c:numCache>
              </c:numRef>
            </c:plus>
            <c:minus>
              <c:numRef>
                <c:f>Étape2b!$F$39:$F$47</c:f>
                <c:numCache>
                  <c:formatCode>General</c:formatCode>
                  <c:ptCount val="9"/>
                  <c:pt idx="0">
                    <c:v>0.000224299597851373</c:v>
                  </c:pt>
                  <c:pt idx="1">
                    <c:v>9.39685912147393E-005</c:v>
                  </c:pt>
                  <c:pt idx="2">
                    <c:v>4.97179325789746E-005</c:v>
                  </c:pt>
                  <c:pt idx="3">
                    <c:v>3.80692893083063E-005</c:v>
                  </c:pt>
                  <c:pt idx="4">
                    <c:v>3.28267789170987E-005</c:v>
                  </c:pt>
                  <c:pt idx="5">
                    <c:v>2.98674866264059E-005</c:v>
                  </c:pt>
                  <c:pt idx="6">
                    <c:v>2.79722222256228E-005</c:v>
                  </c:pt>
                  <c:pt idx="7">
                    <c:v>2.66564712145679E-005</c:v>
                  </c:pt>
                  <c:pt idx="8">
                    <c:v>2.5690445244613E-005</c:v>
                  </c:pt>
                </c:numCache>
              </c:numRef>
            </c:minus>
            <c:spPr>
              <a:ln w="0">
                <a:solidFill>
                  <a:srgbClr val="000000"/>
                </a:solidFill>
              </a:ln>
            </c:spPr>
          </c:errBars>
          <c:xVal>
            <c:numRef>
              <c:f>Étape2b!$B$39:$B$47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0.333333333333333</c:v>
                </c:pt>
                <c:pt idx="4">
                  <c:v>0.25</c:v>
                </c:pt>
                <c:pt idx="5">
                  <c:v>0.2</c:v>
                </c:pt>
                <c:pt idx="6">
                  <c:v>0.166666666666667</c:v>
                </c:pt>
                <c:pt idx="7">
                  <c:v>0.142857142857143</c:v>
                </c:pt>
                <c:pt idx="8">
                  <c:v>0.125</c:v>
                </c:pt>
              </c:numCache>
            </c:numRef>
          </c:xVal>
          <c:yVal>
            <c:numRef>
              <c:f>Étape2b!$E$39:$E$47</c:f>
              <c:numCache>
                <c:formatCode>General</c:formatCode>
                <c:ptCount val="9"/>
                <c:pt idx="0">
                  <c:v>0.0315536359111239</c:v>
                </c:pt>
                <c:pt idx="1">
                  <c:v>0.0204204486860203</c:v>
                </c:pt>
                <c:pt idx="2">
                  <c:v>0.0148525152250368</c:v>
                </c:pt>
                <c:pt idx="3">
                  <c:v>0.0129963302067566</c:v>
                </c:pt>
                <c:pt idx="4">
                  <c:v>0.0120681981127781</c:v>
                </c:pt>
                <c:pt idx="5">
                  <c:v>0.0115113060950748</c:v>
                </c:pt>
                <c:pt idx="6">
                  <c:v>0.0111400394109203</c:v>
                </c:pt>
                <c:pt idx="7">
                  <c:v>0.0108748463003424</c:v>
                </c:pt>
                <c:pt idx="8">
                  <c:v>0.0106759500309307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Étape2b!$G$37</c:f>
              <c:strCache>
                <c:ptCount val="1"/>
                <c:pt idx="0">
                  <c:v>L88F</c:v>
                </c:pt>
              </c:strCache>
            </c:strRef>
          </c:tx>
          <c:spPr>
            <a:solidFill>
              <a:srgbClr val="ffd320"/>
            </a:solidFill>
            <a:ln w="28800">
              <a:noFill/>
            </a:ln>
          </c:spPr>
          <c:marker>
            <c:symbol val="triangle"/>
            <c:size val="3"/>
            <c:spPr>
              <a:solidFill>
                <a:srgbClr val="ffd320"/>
              </a:solidFill>
            </c:spPr>
          </c:marker>
          <c:dPt>
            <c:idx val="1"/>
            <c:marker>
              <c:symbol val="triangle"/>
              <c:size val="3"/>
              <c:spPr>
                <a:solidFill>
                  <a:srgbClr val="ffd320"/>
                </a:solidFill>
              </c:spPr>
            </c:marker>
          </c:dPt>
          <c:dPt>
            <c:idx val="3"/>
            <c:marker>
              <c:symbol val="triangle"/>
              <c:size val="3"/>
              <c:spPr>
                <a:solidFill>
                  <a:srgbClr val="ffd32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ffd320"/>
                </a:solidFill>
              </a:ln>
            </c:spPr>
            <c:trendlineType val="linear"/>
            <c:forward val="0"/>
            <c:backward val="2"/>
            <c:dispRSqr val="1"/>
            <c:dispEq val="1"/>
          </c:trendline>
          <c:errBars>
            <c:errDir val="y"/>
            <c:errBarType val="both"/>
            <c:errValType val="cust"/>
            <c:noEndCap val="0"/>
            <c:plus>
              <c:numRef>
                <c:f>Étape2b!$H$39:$H$47</c:f>
                <c:numCache>
                  <c:formatCode>General</c:formatCode>
                  <c:ptCount val="9"/>
                  <c:pt idx="0">
                    <c:v>0.0082339273181456</c:v>
                  </c:pt>
                  <c:pt idx="1">
                    <c:v>0.00257387578197462</c:v>
                  </c:pt>
                  <c:pt idx="2">
                    <c:v>0.000941425535533943</c:v>
                  </c:pt>
                  <c:pt idx="3">
                    <c:v>0.000575546868474544</c:v>
                  </c:pt>
                  <c:pt idx="4">
                    <c:v>0.000426124146578576</c:v>
                  </c:pt>
                  <c:pt idx="5">
                    <c:v>0.000347208551784424</c:v>
                  </c:pt>
                  <c:pt idx="6">
                    <c:v>0.000299075390647922</c:v>
                  </c:pt>
                  <c:pt idx="7">
                    <c:v>0.00026688847352843</c:v>
                  </c:pt>
                  <c:pt idx="8">
                    <c:v>0.000243948461748161</c:v>
                  </c:pt>
                </c:numCache>
              </c:numRef>
            </c:plus>
            <c:minus>
              <c:numRef>
                <c:f>Étape2b!$H$39:$H$47</c:f>
                <c:numCache>
                  <c:formatCode>General</c:formatCode>
                  <c:ptCount val="9"/>
                  <c:pt idx="0">
                    <c:v>0.0082339273181456</c:v>
                  </c:pt>
                  <c:pt idx="1">
                    <c:v>0.00257387578197462</c:v>
                  </c:pt>
                  <c:pt idx="2">
                    <c:v>0.000941425535533943</c:v>
                  </c:pt>
                  <c:pt idx="3">
                    <c:v>0.000575546868474544</c:v>
                  </c:pt>
                  <c:pt idx="4">
                    <c:v>0.000426124146578576</c:v>
                  </c:pt>
                  <c:pt idx="5">
                    <c:v>0.000347208551784424</c:v>
                  </c:pt>
                  <c:pt idx="6">
                    <c:v>0.000299075390647922</c:v>
                  </c:pt>
                  <c:pt idx="7">
                    <c:v>0.00026688847352843</c:v>
                  </c:pt>
                  <c:pt idx="8">
                    <c:v>0.000243948461748161</c:v>
                  </c:pt>
                </c:numCache>
              </c:numRef>
            </c:minus>
            <c:spPr>
              <a:ln w="0">
                <a:solidFill>
                  <a:srgbClr val="f5cd53"/>
                </a:solidFill>
              </a:ln>
            </c:spPr>
          </c:errBars>
          <c:xVal>
            <c:numRef>
              <c:f>Étape2b!$B$39:$B$47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0.333333333333333</c:v>
                </c:pt>
                <c:pt idx="4">
                  <c:v>0.25</c:v>
                </c:pt>
                <c:pt idx="5">
                  <c:v>0.2</c:v>
                </c:pt>
                <c:pt idx="6">
                  <c:v>0.166666666666667</c:v>
                </c:pt>
                <c:pt idx="7">
                  <c:v>0.142857142857143</c:v>
                </c:pt>
                <c:pt idx="8">
                  <c:v>0.125</c:v>
                </c:pt>
              </c:numCache>
            </c:numRef>
          </c:xVal>
          <c:yVal>
            <c:numRef>
              <c:f>Étape2b!$G$39:$G$47</c:f>
              <c:numCache>
                <c:formatCode>General</c:formatCode>
                <c:ptCount val="9"/>
                <c:pt idx="0">
                  <c:v>0.191588824198654</c:v>
                </c:pt>
                <c:pt idx="1">
                  <c:v>0.106993244774901</c:v>
                </c:pt>
                <c:pt idx="2">
                  <c:v>0.0646715302945323</c:v>
                </c:pt>
                <c:pt idx="3">
                  <c:v>0.050556982595537</c:v>
                </c:pt>
                <c:pt idx="4">
                  <c:v>0.043498018080192</c:v>
                </c:pt>
                <c:pt idx="5">
                  <c:v>0.0392620572165518</c:v>
                </c:pt>
                <c:pt idx="6">
                  <c:v>0.036437831202729</c:v>
                </c:pt>
                <c:pt idx="7">
                  <c:v>0.0344204004201833</c:v>
                </c:pt>
                <c:pt idx="8">
                  <c:v>0.0329072570087714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Étape2b!$I$37</c:f>
              <c:strCache>
                <c:ptCount val="1"/>
                <c:pt idx="0">
                  <c:v>R61A</c:v>
                </c:pt>
              </c:strCache>
            </c:strRef>
          </c:tx>
          <c:spPr>
            <a:solidFill>
              <a:srgbClr val="579d1c"/>
            </a:solidFill>
            <a:ln w="28800">
              <a:noFill/>
            </a:ln>
          </c:spPr>
          <c:marker>
            <c:symbol val="triangle"/>
            <c:size val="3"/>
            <c:spPr>
              <a:solidFill>
                <a:srgbClr val="579d1c"/>
              </a:solidFill>
            </c:spPr>
          </c:marker>
          <c:dPt>
            <c:idx val="1"/>
            <c:marker>
              <c:symbol val="triangle"/>
              <c:size val="3"/>
              <c:spPr>
                <a:solidFill>
                  <a:srgbClr val="579d1c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579d1c"/>
                </a:solidFill>
              </a:ln>
            </c:spPr>
            <c:trendlineType val="linear"/>
            <c:forward val="0"/>
            <c:backward val="2"/>
            <c:dispRSqr val="1"/>
            <c:dispEq val="1"/>
          </c:trendline>
          <c:errBars>
            <c:errDir val="y"/>
            <c:errBarType val="both"/>
            <c:errValType val="cust"/>
            <c:noEndCap val="0"/>
            <c:plus>
              <c:numRef>
                <c:f>Étape2b!$J$39:$J$47</c:f>
                <c:numCache>
                  <c:formatCode>General</c:formatCode>
                  <c:ptCount val="9"/>
                  <c:pt idx="0">
                    <c:v>0.0127078078067476</c:v>
                  </c:pt>
                  <c:pt idx="1">
                    <c:v>0.00385918959481794</c:v>
                  </c:pt>
                  <c:pt idx="2">
                    <c:v>0.00135085029527715</c:v>
                  </c:pt>
                  <c:pt idx="3">
                    <c:v>0.000800036555595197</c:v>
                  </c:pt>
                  <c:pt idx="4">
                    <c:v>0.00057829374215794</c:v>
                  </c:pt>
                  <c:pt idx="5">
                    <c:v>0.000462445207462574</c:v>
                  </c:pt>
                  <c:pt idx="6">
                    <c:v>0.000392384314711659</c:v>
                  </c:pt>
                  <c:pt idx="7">
                    <c:v>0.000345855307245926</c:v>
                  </c:pt>
                  <c:pt idx="8">
                    <c:v>0.000312881289697851</c:v>
                  </c:pt>
                </c:numCache>
              </c:numRef>
            </c:plus>
            <c:minus>
              <c:numRef>
                <c:f>Étape2b!$J$39:$J$47</c:f>
                <c:numCache>
                  <c:formatCode>General</c:formatCode>
                  <c:ptCount val="9"/>
                  <c:pt idx="0">
                    <c:v>0.0127078078067476</c:v>
                  </c:pt>
                  <c:pt idx="1">
                    <c:v>0.00385918959481794</c:v>
                  </c:pt>
                  <c:pt idx="2">
                    <c:v>0.00135085029527715</c:v>
                  </c:pt>
                  <c:pt idx="3">
                    <c:v>0.000800036555595197</c:v>
                  </c:pt>
                  <c:pt idx="4">
                    <c:v>0.00057829374215794</c:v>
                  </c:pt>
                  <c:pt idx="5">
                    <c:v>0.000462445207462574</c:v>
                  </c:pt>
                  <c:pt idx="6">
                    <c:v>0.000392384314711659</c:v>
                  </c:pt>
                  <c:pt idx="7">
                    <c:v>0.000345855307245926</c:v>
                  </c:pt>
                  <c:pt idx="8">
                    <c:v>0.000312881289697851</c:v>
                  </c:pt>
                </c:numCache>
              </c:numRef>
            </c:minus>
            <c:spPr>
              <a:ln w="0">
                <a:solidFill>
                  <a:srgbClr val="43c330"/>
                </a:solidFill>
              </a:ln>
            </c:spPr>
          </c:errBars>
          <c:xVal>
            <c:numRef>
              <c:f>Étape2b!$B$39:$B$47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0.333333333333333</c:v>
                </c:pt>
                <c:pt idx="4">
                  <c:v>0.25</c:v>
                </c:pt>
                <c:pt idx="5">
                  <c:v>0.2</c:v>
                </c:pt>
                <c:pt idx="6">
                  <c:v>0.166666666666667</c:v>
                </c:pt>
                <c:pt idx="7">
                  <c:v>0.142857142857143</c:v>
                </c:pt>
                <c:pt idx="8">
                  <c:v>0.125</c:v>
                </c:pt>
              </c:numCache>
            </c:numRef>
          </c:xVal>
          <c:yVal>
            <c:numRef>
              <c:f>Étape2b!$I$39:$I$47</c:f>
              <c:numCache>
                <c:formatCode>General</c:formatCode>
                <c:ptCount val="9"/>
                <c:pt idx="0">
                  <c:v>0.23817175870938</c:v>
                </c:pt>
                <c:pt idx="1">
                  <c:v>0.131054334419608</c:v>
                </c:pt>
                <c:pt idx="2">
                  <c:v>0.0774812162645563</c:v>
                </c:pt>
                <c:pt idx="3">
                  <c:v>0.0596137640765022</c:v>
                </c:pt>
                <c:pt idx="4">
                  <c:v>0.0506775626681911</c:v>
                </c:pt>
                <c:pt idx="5">
                  <c:v>0.0453149663875578</c:v>
                </c:pt>
                <c:pt idx="6">
                  <c:v>0.0417395181030775</c:v>
                </c:pt>
                <c:pt idx="7">
                  <c:v>0.0391854322469474</c:v>
                </c:pt>
                <c:pt idx="8">
                  <c:v>0.0372697593031538</c:v>
                </c:pt>
              </c:numCache>
            </c:numRef>
          </c:yVal>
          <c:smooth val="0"/>
        </c:ser>
        <c:axId val="14410087"/>
        <c:axId val="6933429"/>
      </c:scatterChart>
      <c:valAx>
        <c:axId val="14410087"/>
        <c:scaling>
          <c:orientation val="minMax"/>
          <c:min val="-1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1/(PNPA) (L/mmol)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700" spc="-1" strike="noStrike">
                <a:latin typeface="Arial"/>
              </a:defRPr>
            </a:pPr>
          </a:p>
        </c:txPr>
        <c:crossAx val="6933429"/>
        <c:crossesAt val="0"/>
        <c:crossBetween val="midCat"/>
      </c:valAx>
      <c:valAx>
        <c:axId val="693342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1/Vo (s.L/mmol)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700" spc="-1" strike="noStrike">
                <a:latin typeface="Arial"/>
              </a:defRPr>
            </a:pPr>
          </a:p>
        </c:txPr>
        <c:crossAx val="14410087"/>
        <c:crossesAt val="0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52883854071503"/>
          <c:y val="0.131015774138451"/>
          <c:w val="0.215299348315975"/>
          <c:h val="0.28534110318496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7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100" spc="-1" strike="noStrike">
                <a:latin typeface="Arial"/>
              </a:defRPr>
            </a:pPr>
            <a:r>
              <a:rPr b="1" sz="1100" spc="-1" strike="noStrike">
                <a:latin typeface="Arial"/>
              </a:rPr>
              <a:t>Cinétique de dégradation du plastique par la PETase mutée ou non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Étape2b!$C$87</c:f>
              <c:strCache>
                <c:ptCount val="1"/>
                <c:pt idx="0">
                  <c:v>PETase</c:v>
                </c:pt>
              </c:strCache>
            </c:strRef>
          </c:tx>
          <c:spPr>
            <a:solidFill>
              <a:srgbClr val="004586"/>
            </a:solidFill>
            <a:ln w="14400">
              <a:solidFill>
                <a:srgbClr val="004586"/>
              </a:solidFill>
              <a:round/>
            </a:ln>
          </c:spPr>
          <c:marker>
            <c:symbol val="square"/>
            <c:size val="3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Étape2b!$D$89:$D$97</c:f>
                <c:numCache>
                  <c:formatCode>General</c:formatCode>
                  <c:ptCount val="9"/>
                  <c:pt idx="0">
                    <c:v>0.225462487641145</c:v>
                  </c:pt>
                  <c:pt idx="1">
                    <c:v>0.225462487641145</c:v>
                  </c:pt>
                  <c:pt idx="2">
                    <c:v>0.225462487641145</c:v>
                  </c:pt>
                  <c:pt idx="3">
                    <c:v>0.225462487641145</c:v>
                  </c:pt>
                  <c:pt idx="4">
                    <c:v>0.225462487641145</c:v>
                  </c:pt>
                  <c:pt idx="5">
                    <c:v>0.225462487641144</c:v>
                  </c:pt>
                  <c:pt idx="6">
                    <c:v>0.225462487641145</c:v>
                  </c:pt>
                  <c:pt idx="7">
                    <c:v>0.225462487641144</c:v>
                  </c:pt>
                  <c:pt idx="8">
                    <c:v>0.225462487641144</c:v>
                  </c:pt>
                </c:numCache>
              </c:numRef>
            </c:plus>
            <c:minus>
              <c:numRef>
                <c:f>Étape2b!$D$89:$D$97</c:f>
                <c:numCache>
                  <c:formatCode>General</c:formatCode>
                  <c:ptCount val="9"/>
                  <c:pt idx="0">
                    <c:v>0.225462487641145</c:v>
                  </c:pt>
                  <c:pt idx="1">
                    <c:v>0.225462487641145</c:v>
                  </c:pt>
                  <c:pt idx="2">
                    <c:v>0.225462487641145</c:v>
                  </c:pt>
                  <c:pt idx="3">
                    <c:v>0.225462487641145</c:v>
                  </c:pt>
                  <c:pt idx="4">
                    <c:v>0.225462487641145</c:v>
                  </c:pt>
                  <c:pt idx="5">
                    <c:v>0.225462487641144</c:v>
                  </c:pt>
                  <c:pt idx="6">
                    <c:v>0.225462487641145</c:v>
                  </c:pt>
                  <c:pt idx="7">
                    <c:v>0.225462487641144</c:v>
                  </c:pt>
                  <c:pt idx="8">
                    <c:v>0.225462487641144</c:v>
                  </c:pt>
                </c:numCache>
              </c:numRef>
            </c:minus>
            <c:spPr>
              <a:ln w="0">
                <a:solidFill>
                  <a:srgbClr val="000000"/>
                </a:solidFill>
              </a:ln>
            </c:spPr>
          </c:errBars>
          <c:xVal>
            <c:numRef>
              <c:f>Étape2b!$B$89:$B$97</c:f>
              <c:numCache>
                <c:formatCode>General</c:formatCode>
                <c:ptCount val="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Étape2b!$C$89:$C$97</c:f>
              <c:numCache>
                <c:formatCode>General</c:formatCode>
                <c:ptCount val="9"/>
                <c:pt idx="0">
                  <c:v>2.66372549019608</c:v>
                </c:pt>
                <c:pt idx="1">
                  <c:v>4.83809523809524</c:v>
                </c:pt>
                <c:pt idx="2">
                  <c:v>8.19848484848485</c:v>
                </c:pt>
                <c:pt idx="3">
                  <c:v>10.6745614035088</c:v>
                </c:pt>
                <c:pt idx="4">
                  <c:v>12.5748062015504</c:v>
                </c:pt>
                <c:pt idx="5">
                  <c:v>14.0791666666667</c:v>
                </c:pt>
                <c:pt idx="6">
                  <c:v>15.2996855345912</c:v>
                </c:pt>
                <c:pt idx="7">
                  <c:v>16.3097701149426</c:v>
                </c:pt>
                <c:pt idx="8">
                  <c:v>17.1595238095238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Étape2b!$E$87</c:f>
              <c:strCache>
                <c:ptCount val="1"/>
                <c:pt idx="0">
                  <c:v>I179F</c:v>
                </c:pt>
              </c:strCache>
            </c:strRef>
          </c:tx>
          <c:spPr>
            <a:solidFill>
              <a:srgbClr val="ff420e"/>
            </a:solidFill>
            <a:ln w="14400">
              <a:solidFill>
                <a:srgbClr val="ff420e"/>
              </a:solidFill>
              <a:round/>
            </a:ln>
          </c:spPr>
          <c:marker>
            <c:symbol val="diamond"/>
            <c:size val="3"/>
            <c:spPr>
              <a:solidFill>
                <a:srgbClr val="ff420e"/>
              </a:solidFill>
            </c:spPr>
          </c:marker>
          <c:dPt>
            <c:idx val="7"/>
            <c:marker>
              <c:symbol val="diamond"/>
              <c:size val="3"/>
              <c:spPr>
                <a:solidFill>
                  <a:srgbClr val="ff420e"/>
                </a:solidFill>
              </c:spPr>
            </c:marker>
          </c:dPt>
          <c:dLbls>
            <c:dLbl>
              <c:idx val="7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Étape2b!$F$89:$F$97</c:f>
                <c:numCache>
                  <c:formatCode>General</c:formatCode>
                  <c:ptCount val="9"/>
                  <c:pt idx="0">
                    <c:v>0.225462487641144</c:v>
                  </c:pt>
                  <c:pt idx="1">
                    <c:v>0.225462487641146</c:v>
                  </c:pt>
                  <c:pt idx="2">
                    <c:v>0.225462487641146</c:v>
                  </c:pt>
                  <c:pt idx="3">
                    <c:v>0.225462487641146</c:v>
                  </c:pt>
                  <c:pt idx="4">
                    <c:v>0.225462487641146</c:v>
                  </c:pt>
                  <c:pt idx="5">
                    <c:v>0.225462487641139</c:v>
                  </c:pt>
                  <c:pt idx="6">
                    <c:v>0.225462487641146</c:v>
                  </c:pt>
                  <c:pt idx="7">
                    <c:v>0.225462487641146</c:v>
                  </c:pt>
                  <c:pt idx="8">
                    <c:v>0.225462487641146</c:v>
                  </c:pt>
                </c:numCache>
              </c:numRef>
            </c:plus>
            <c:minus>
              <c:numRef>
                <c:f>Étape2b!$F$89:$F$97</c:f>
                <c:numCache>
                  <c:formatCode>General</c:formatCode>
                  <c:ptCount val="9"/>
                  <c:pt idx="0">
                    <c:v>0.225462487641144</c:v>
                  </c:pt>
                  <c:pt idx="1">
                    <c:v>0.225462487641146</c:v>
                  </c:pt>
                  <c:pt idx="2">
                    <c:v>0.225462487641146</c:v>
                  </c:pt>
                  <c:pt idx="3">
                    <c:v>0.225462487641146</c:v>
                  </c:pt>
                  <c:pt idx="4">
                    <c:v>0.225462487641146</c:v>
                  </c:pt>
                  <c:pt idx="5">
                    <c:v>0.225462487641139</c:v>
                  </c:pt>
                  <c:pt idx="6">
                    <c:v>0.225462487641146</c:v>
                  </c:pt>
                  <c:pt idx="7">
                    <c:v>0.225462487641146</c:v>
                  </c:pt>
                  <c:pt idx="8">
                    <c:v>0.225462487641146</c:v>
                  </c:pt>
                </c:numCache>
              </c:numRef>
            </c:minus>
            <c:spPr>
              <a:ln w="0">
                <a:solidFill>
                  <a:srgbClr val="000000"/>
                </a:solidFill>
              </a:ln>
            </c:spPr>
          </c:errBars>
          <c:xVal>
            <c:numRef>
              <c:f>Étape2b!$B$89:$B$97</c:f>
              <c:numCache>
                <c:formatCode>General</c:formatCode>
                <c:ptCount val="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Étape2b!$E$89:$E$97</c:f>
              <c:numCache>
                <c:formatCode>General</c:formatCode>
                <c:ptCount val="9"/>
                <c:pt idx="0">
                  <c:v>31.693137254902</c:v>
                </c:pt>
                <c:pt idx="1">
                  <c:v>48.9712121212122</c:v>
                </c:pt>
                <c:pt idx="2">
                  <c:v>67.3291666666667</c:v>
                </c:pt>
                <c:pt idx="3">
                  <c:v>76.9452380952381</c:v>
                </c:pt>
                <c:pt idx="4">
                  <c:v>82.8628205128205</c:v>
                </c:pt>
                <c:pt idx="5">
                  <c:v>86.8715053763441</c:v>
                </c:pt>
                <c:pt idx="6">
                  <c:v>89.7666666666667</c:v>
                </c:pt>
                <c:pt idx="7">
                  <c:v>91.9556910569106</c:v>
                </c:pt>
                <c:pt idx="8">
                  <c:v>93.6688405797102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Étape2b!$G$87</c:f>
              <c:strCache>
                <c:ptCount val="1"/>
                <c:pt idx="0">
                  <c:v>L88F</c:v>
                </c:pt>
              </c:strCache>
            </c:strRef>
          </c:tx>
          <c:spPr>
            <a:solidFill>
              <a:srgbClr val="ffd320"/>
            </a:solidFill>
            <a:ln w="14400">
              <a:solidFill>
                <a:srgbClr val="ffd320"/>
              </a:solidFill>
              <a:round/>
            </a:ln>
          </c:spPr>
          <c:marker>
            <c:symbol val="triangle"/>
            <c:size val="3"/>
            <c:spPr>
              <a:solidFill>
                <a:srgbClr val="ffd320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Étape2b!$H$89:$H$97</c:f>
                <c:numCache>
                  <c:formatCode>General</c:formatCode>
                  <c:ptCount val="9"/>
                  <c:pt idx="0">
                    <c:v>0.225462487641145</c:v>
                  </c:pt>
                  <c:pt idx="1">
                    <c:v>0.225462487641145</c:v>
                  </c:pt>
                  <c:pt idx="2">
                    <c:v>0.225462487641144</c:v>
                  </c:pt>
                  <c:pt idx="3">
                    <c:v>0.225462487641144</c:v>
                  </c:pt>
                  <c:pt idx="4">
                    <c:v>0.225462487641144</c:v>
                  </c:pt>
                  <c:pt idx="5">
                    <c:v>0.225462487641144</c:v>
                  </c:pt>
                  <c:pt idx="6">
                    <c:v>0.225462487641144</c:v>
                  </c:pt>
                  <c:pt idx="7">
                    <c:v>0.225462487641144</c:v>
                  </c:pt>
                  <c:pt idx="8">
                    <c:v>0.225462487641144</c:v>
                  </c:pt>
                </c:numCache>
              </c:numRef>
            </c:plus>
            <c:minus>
              <c:numRef>
                <c:f>Étape2b!$H$89:$H$97</c:f>
                <c:numCache>
                  <c:formatCode>General</c:formatCode>
                  <c:ptCount val="9"/>
                  <c:pt idx="0">
                    <c:v>0.225462487641145</c:v>
                  </c:pt>
                  <c:pt idx="1">
                    <c:v>0.225462487641145</c:v>
                  </c:pt>
                  <c:pt idx="2">
                    <c:v>0.225462487641144</c:v>
                  </c:pt>
                  <c:pt idx="3">
                    <c:v>0.225462487641144</c:v>
                  </c:pt>
                  <c:pt idx="4">
                    <c:v>0.225462487641144</c:v>
                  </c:pt>
                  <c:pt idx="5">
                    <c:v>0.225462487641144</c:v>
                  </c:pt>
                  <c:pt idx="6">
                    <c:v>0.225462487641144</c:v>
                  </c:pt>
                  <c:pt idx="7">
                    <c:v>0.225462487641144</c:v>
                  </c:pt>
                  <c:pt idx="8">
                    <c:v>0.225462487641144</c:v>
                  </c:pt>
                </c:numCache>
              </c:numRef>
            </c:minus>
            <c:spPr>
              <a:ln w="0">
                <a:solidFill>
                  <a:srgbClr val="000000"/>
                </a:solidFill>
              </a:ln>
            </c:spPr>
          </c:errBars>
          <c:xVal>
            <c:numRef>
              <c:f>Étape2b!$B$89:$B$97</c:f>
              <c:numCache>
                <c:formatCode>General</c:formatCode>
                <c:ptCount val="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Étape2b!$G$89:$G$97</c:f>
              <c:numCache>
                <c:formatCode>General</c:formatCode>
                <c:ptCount val="9"/>
                <c:pt idx="0">
                  <c:v>5.22596899224807</c:v>
                </c:pt>
                <c:pt idx="1">
                  <c:v>9.35</c:v>
                </c:pt>
                <c:pt idx="2">
                  <c:v>15.4649425287357</c:v>
                </c:pt>
                <c:pt idx="3">
                  <c:v>19.7813725490196</c:v>
                </c:pt>
                <c:pt idx="4">
                  <c:v>22.9910256410257</c:v>
                </c:pt>
                <c:pt idx="5">
                  <c:v>25.4712121212122</c:v>
                </c:pt>
                <c:pt idx="6">
                  <c:v>27.4452380952381</c:v>
                </c:pt>
                <c:pt idx="7">
                  <c:v>29.0537037037037</c:v>
                </c:pt>
                <c:pt idx="8">
                  <c:v>30.3895480225989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Étape2b!$I$87</c:f>
              <c:strCache>
                <c:ptCount val="1"/>
                <c:pt idx="0">
                  <c:v>R61A</c:v>
                </c:pt>
              </c:strCache>
            </c:strRef>
          </c:tx>
          <c:spPr>
            <a:solidFill>
              <a:srgbClr val="579d1c"/>
            </a:solidFill>
            <a:ln w="14400">
              <a:solidFill>
                <a:srgbClr val="579d1c"/>
              </a:solidFill>
              <a:round/>
            </a:ln>
          </c:spPr>
          <c:marker>
            <c:symbol val="triangle"/>
            <c:size val="3"/>
            <c:spPr>
              <a:solidFill>
                <a:srgbClr val="579d1c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Étape2b!$D$89:$D$97</c:f>
                <c:numCache>
                  <c:formatCode>General</c:formatCode>
                  <c:ptCount val="9"/>
                  <c:pt idx="0">
                    <c:v>0.225462487641145</c:v>
                  </c:pt>
                  <c:pt idx="1">
                    <c:v>0.225462487641145</c:v>
                  </c:pt>
                  <c:pt idx="2">
                    <c:v>0.225462487641145</c:v>
                  </c:pt>
                  <c:pt idx="3">
                    <c:v>0.225462487641145</c:v>
                  </c:pt>
                  <c:pt idx="4">
                    <c:v>0.225462487641145</c:v>
                  </c:pt>
                  <c:pt idx="5">
                    <c:v>0.225462487641144</c:v>
                  </c:pt>
                  <c:pt idx="6">
                    <c:v>0.225462487641145</c:v>
                  </c:pt>
                  <c:pt idx="7">
                    <c:v>0.225462487641144</c:v>
                  </c:pt>
                  <c:pt idx="8">
                    <c:v>0.225462487641144</c:v>
                  </c:pt>
                </c:numCache>
              </c:numRef>
            </c:plus>
            <c:minus>
              <c:numRef>
                <c:f>Étape2b!$D$89:$D$97</c:f>
                <c:numCache>
                  <c:formatCode>General</c:formatCode>
                  <c:ptCount val="9"/>
                  <c:pt idx="0">
                    <c:v>0.225462487641145</c:v>
                  </c:pt>
                  <c:pt idx="1">
                    <c:v>0.225462487641145</c:v>
                  </c:pt>
                  <c:pt idx="2">
                    <c:v>0.225462487641145</c:v>
                  </c:pt>
                  <c:pt idx="3">
                    <c:v>0.225462487641145</c:v>
                  </c:pt>
                  <c:pt idx="4">
                    <c:v>0.225462487641145</c:v>
                  </c:pt>
                  <c:pt idx="5">
                    <c:v>0.225462487641144</c:v>
                  </c:pt>
                  <c:pt idx="6">
                    <c:v>0.225462487641145</c:v>
                  </c:pt>
                  <c:pt idx="7">
                    <c:v>0.225462487641144</c:v>
                  </c:pt>
                  <c:pt idx="8">
                    <c:v>0.225462487641144</c:v>
                  </c:pt>
                </c:numCache>
              </c:numRef>
            </c:minus>
            <c:spPr>
              <a:ln w="0">
                <a:solidFill>
                  <a:srgbClr val="000000"/>
                </a:solidFill>
              </a:ln>
            </c:spPr>
          </c:errBars>
          <c:xVal>
            <c:numRef>
              <c:f>Étape2b!$B$89:$B$97</c:f>
              <c:numCache>
                <c:formatCode>General</c:formatCode>
                <c:ptCount val="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Étape2b!$I$89:$I$97</c:f>
              <c:numCache>
                <c:formatCode>General</c:formatCode>
                <c:ptCount val="9"/>
                <c:pt idx="0">
                  <c:v>4.20666666666667</c:v>
                </c:pt>
                <c:pt idx="1">
                  <c:v>7.63484848484849</c:v>
                </c:pt>
                <c:pt idx="2">
                  <c:v>12.9089743589744</c:v>
                </c:pt>
                <c:pt idx="3">
                  <c:v>16.7766666666667</c:v>
                </c:pt>
                <c:pt idx="4">
                  <c:v>19.7343137254902</c:v>
                </c:pt>
                <c:pt idx="5">
                  <c:v>22.0692982456141</c:v>
                </c:pt>
                <c:pt idx="6">
                  <c:v>23.9595238095238</c:v>
                </c:pt>
                <c:pt idx="7">
                  <c:v>25.5210144927537</c:v>
                </c:pt>
                <c:pt idx="8">
                  <c:v>26.8326666666667</c:v>
                </c:pt>
              </c:numCache>
            </c:numRef>
          </c:yVal>
          <c:smooth val="0"/>
        </c:ser>
        <c:axId val="57145738"/>
        <c:axId val="52361678"/>
      </c:scatterChart>
      <c:valAx>
        <c:axId val="5714573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(PNPA) mmol/L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700" spc="-1" strike="noStrike">
                <a:latin typeface="Arial"/>
              </a:defRPr>
            </a:pPr>
          </a:p>
        </c:txPr>
        <c:crossAx val="52361678"/>
        <c:crossesAt val="0"/>
        <c:crossBetween val="midCat"/>
      </c:valAx>
      <c:valAx>
        <c:axId val="5236167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V0 mmol/L/s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700" spc="-1" strike="noStrike">
                <a:latin typeface="Arial"/>
              </a:defRPr>
            </a:pPr>
          </a:p>
        </c:txPr>
        <c:crossAx val="57145738"/>
        <c:crossesAt val="0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7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852120</xdr:colOff>
      <xdr:row>56</xdr:row>
      <xdr:rowOff>46080</xdr:rowOff>
    </xdr:from>
    <xdr:to>
      <xdr:col>7</xdr:col>
      <xdr:colOff>167040</xdr:colOff>
      <xdr:row>78</xdr:row>
      <xdr:rowOff>52920</xdr:rowOff>
    </xdr:to>
    <xdr:graphicFrame>
      <xdr:nvGraphicFramePr>
        <xdr:cNvPr id="0" name=""/>
        <xdr:cNvGraphicFramePr/>
      </xdr:nvGraphicFramePr>
      <xdr:xfrm>
        <a:off x="852120" y="9421200"/>
        <a:ext cx="5910840" cy="3583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1636920</xdr:colOff>
      <xdr:row>101</xdr:row>
      <xdr:rowOff>140040</xdr:rowOff>
    </xdr:from>
    <xdr:to>
      <xdr:col>7</xdr:col>
      <xdr:colOff>807480</xdr:colOff>
      <xdr:row>121</xdr:row>
      <xdr:rowOff>124920</xdr:rowOff>
    </xdr:to>
    <xdr:graphicFrame>
      <xdr:nvGraphicFramePr>
        <xdr:cNvPr id="1" name=""/>
        <xdr:cNvGraphicFramePr/>
      </xdr:nvGraphicFramePr>
      <xdr:xfrm>
        <a:off x="1636920" y="16966440"/>
        <a:ext cx="5766480" cy="323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N97"/>
  <sheetViews>
    <sheetView showFormulas="false" showGridLines="true" showRowColHeaders="true" showZeros="true" rightToLeft="false" tabSelected="true" showOutlineSymbols="true" defaultGridColor="true" view="normal" topLeftCell="A103" colorId="64" zoomScale="160" zoomScaleNormal="160" zoomScalePageLayoutView="100" workbookViewId="0">
      <selection pane="topLeft" activeCell="D53" activeCellId="0" sqref="D53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24.15"/>
  </cols>
  <sheetData>
    <row r="2" customFormat="false" ht="12.8" hidden="false" customHeight="false" outlineLevel="0" collapsed="false">
      <c r="A2" s="1" t="s">
        <v>0</v>
      </c>
      <c r="B2" s="2"/>
      <c r="C2" s="2"/>
      <c r="D2" s="2"/>
      <c r="E2" s="2"/>
      <c r="F2" s="2"/>
      <c r="G2" s="2"/>
      <c r="H2" s="2"/>
    </row>
    <row r="4" customFormat="false" ht="12.8" hidden="false" customHeight="false" outlineLevel="0" collapsed="false">
      <c r="B4" s="3" t="s">
        <v>1</v>
      </c>
      <c r="C4" s="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customFormat="false" ht="12.8" hidden="false" customHeight="false" outlineLevel="0" collapsed="false">
      <c r="B5" s="5" t="s">
        <v>3</v>
      </c>
      <c r="C5" s="5" t="s">
        <v>4</v>
      </c>
      <c r="D5" s="5"/>
      <c r="E5" s="5"/>
      <c r="F5" s="5" t="s">
        <v>5</v>
      </c>
      <c r="G5" s="5"/>
      <c r="H5" s="5"/>
      <c r="I5" s="5" t="s">
        <v>6</v>
      </c>
      <c r="J5" s="5"/>
      <c r="K5" s="5"/>
      <c r="L5" s="5" t="s">
        <v>7</v>
      </c>
      <c r="M5" s="5"/>
      <c r="N5" s="5"/>
    </row>
    <row r="6" customFormat="false" ht="12.8" hidden="false" customHeight="false" outlineLevel="0" collapsed="false">
      <c r="B6" s="5"/>
      <c r="C6" s="5" t="s">
        <v>8</v>
      </c>
      <c r="D6" s="5" t="s">
        <v>9</v>
      </c>
      <c r="E6" s="5" t="s">
        <v>10</v>
      </c>
      <c r="F6" s="5" t="s">
        <v>8</v>
      </c>
      <c r="G6" s="5" t="s">
        <v>9</v>
      </c>
      <c r="H6" s="5" t="s">
        <v>10</v>
      </c>
      <c r="I6" s="5" t="s">
        <v>8</v>
      </c>
      <c r="J6" s="5" t="s">
        <v>9</v>
      </c>
      <c r="K6" s="5" t="s">
        <v>10</v>
      </c>
      <c r="L6" s="5" t="s">
        <v>8</v>
      </c>
      <c r="M6" s="5" t="s">
        <v>9</v>
      </c>
      <c r="N6" s="5" t="s">
        <v>10</v>
      </c>
    </row>
    <row r="7" customFormat="false" ht="12.8" hidden="false" customHeight="false" outlineLevel="0" collapsed="false">
      <c r="B7" s="6" t="n">
        <v>0.5</v>
      </c>
      <c r="C7" s="7" t="n">
        <v>2.64705882352941</v>
      </c>
      <c r="D7" s="7" t="n">
        <v>2.44705882352941</v>
      </c>
      <c r="E7" s="7" t="n">
        <v>2.89705882352941</v>
      </c>
      <c r="F7" s="7" t="n">
        <v>31.6764705882353</v>
      </c>
      <c r="G7" s="7" t="n">
        <v>31.4764705882353</v>
      </c>
      <c r="H7" s="7" t="n">
        <v>31.9264705882353</v>
      </c>
      <c r="I7" s="7" t="n">
        <v>5.2093023255814</v>
      </c>
      <c r="J7" s="7" t="n">
        <v>5.0093023255814</v>
      </c>
      <c r="K7" s="7" t="n">
        <v>5.4593023255814</v>
      </c>
      <c r="L7" s="7" t="n">
        <v>4.19</v>
      </c>
      <c r="M7" s="7" t="n">
        <v>3.99</v>
      </c>
      <c r="N7" s="7" t="n">
        <v>4.44</v>
      </c>
    </row>
    <row r="8" customFormat="false" ht="12.8" hidden="false" customHeight="false" outlineLevel="0" collapsed="false">
      <c r="B8" s="6" t="n">
        <v>1</v>
      </c>
      <c r="C8" s="7" t="n">
        <v>4.82142857142857</v>
      </c>
      <c r="D8" s="7" t="n">
        <v>4.62142857142857</v>
      </c>
      <c r="E8" s="7" t="n">
        <v>5.07142857142857</v>
      </c>
      <c r="F8" s="7" t="n">
        <v>48.9545454545455</v>
      </c>
      <c r="G8" s="7" t="n">
        <v>48.7545454545455</v>
      </c>
      <c r="H8" s="7" t="n">
        <v>49.2045454545455</v>
      </c>
      <c r="I8" s="7" t="n">
        <v>9.33333333333333</v>
      </c>
      <c r="J8" s="7" t="n">
        <v>9.13333333333333</v>
      </c>
      <c r="K8" s="7" t="n">
        <v>9.58333333333333</v>
      </c>
      <c r="L8" s="7" t="n">
        <v>7.61818181818182</v>
      </c>
      <c r="M8" s="7" t="n">
        <v>7.41818181818182</v>
      </c>
      <c r="N8" s="7" t="n">
        <v>7.86818181818182</v>
      </c>
    </row>
    <row r="9" customFormat="false" ht="12.8" hidden="false" customHeight="false" outlineLevel="0" collapsed="false">
      <c r="B9" s="6" t="n">
        <v>2</v>
      </c>
      <c r="C9" s="7" t="n">
        <v>8.18181818181818</v>
      </c>
      <c r="D9" s="7" t="n">
        <v>7.98181818181818</v>
      </c>
      <c r="E9" s="7" t="n">
        <v>8.43181818181818</v>
      </c>
      <c r="F9" s="7" t="n">
        <v>67.3125</v>
      </c>
      <c r="G9" s="7" t="n">
        <v>67.1125</v>
      </c>
      <c r="H9" s="7" t="n">
        <v>67.5625</v>
      </c>
      <c r="I9" s="7" t="n">
        <v>15.448275862069</v>
      </c>
      <c r="J9" s="7" t="n">
        <v>15.248275862069</v>
      </c>
      <c r="K9" s="7" t="n">
        <v>15.698275862069</v>
      </c>
      <c r="L9" s="7" t="n">
        <v>12.8923076923077</v>
      </c>
      <c r="M9" s="7" t="n">
        <v>12.6923076923077</v>
      </c>
      <c r="N9" s="7" t="n">
        <v>13.1423076923077</v>
      </c>
    </row>
    <row r="10" customFormat="false" ht="12.8" hidden="false" customHeight="false" outlineLevel="0" collapsed="false">
      <c r="B10" s="6" t="n">
        <v>3</v>
      </c>
      <c r="C10" s="7" t="n">
        <v>10.6578947368421</v>
      </c>
      <c r="D10" s="7" t="n">
        <v>10.4578947368421</v>
      </c>
      <c r="E10" s="7" t="n">
        <v>10.9078947368421</v>
      </c>
      <c r="F10" s="7" t="n">
        <v>76.9285714285714</v>
      </c>
      <c r="G10" s="7" t="n">
        <v>76.7285714285714</v>
      </c>
      <c r="H10" s="7" t="n">
        <v>77.1785714285714</v>
      </c>
      <c r="I10" s="7" t="n">
        <v>19.7647058823529</v>
      </c>
      <c r="J10" s="7" t="n">
        <v>19.5647058823529</v>
      </c>
      <c r="K10" s="7" t="n">
        <v>20.0147058823529</v>
      </c>
      <c r="L10" s="7" t="n">
        <v>16.76</v>
      </c>
      <c r="M10" s="7" t="n">
        <v>16.56</v>
      </c>
      <c r="N10" s="7" t="n">
        <v>17.01</v>
      </c>
    </row>
    <row r="11" customFormat="false" ht="12.8" hidden="false" customHeight="false" outlineLevel="0" collapsed="false">
      <c r="B11" s="6" t="n">
        <v>4</v>
      </c>
      <c r="C11" s="7" t="n">
        <v>12.5581395348837</v>
      </c>
      <c r="D11" s="7" t="n">
        <v>12.3581395348837</v>
      </c>
      <c r="E11" s="7" t="n">
        <v>12.8081395348837</v>
      </c>
      <c r="F11" s="7" t="n">
        <v>82.8461538461538</v>
      </c>
      <c r="G11" s="7" t="n">
        <v>82.6461538461538</v>
      </c>
      <c r="H11" s="7" t="n">
        <v>83.0961538461538</v>
      </c>
      <c r="I11" s="7" t="n">
        <v>22.974358974359</v>
      </c>
      <c r="J11" s="7" t="n">
        <v>22.774358974359</v>
      </c>
      <c r="K11" s="7" t="n">
        <v>23.224358974359</v>
      </c>
      <c r="L11" s="7" t="n">
        <v>19.7176470588235</v>
      </c>
      <c r="M11" s="7" t="n">
        <v>19.5176470588235</v>
      </c>
      <c r="N11" s="7" t="n">
        <v>19.9676470588235</v>
      </c>
    </row>
    <row r="12" customFormat="false" ht="12.8" hidden="false" customHeight="false" outlineLevel="0" collapsed="false">
      <c r="B12" s="6" t="n">
        <v>5</v>
      </c>
      <c r="C12" s="7" t="n">
        <v>14.0625</v>
      </c>
      <c r="D12" s="7" t="n">
        <v>13.8625</v>
      </c>
      <c r="E12" s="7" t="n">
        <v>14.3125</v>
      </c>
      <c r="F12" s="7" t="n">
        <v>86.8548387096774</v>
      </c>
      <c r="G12" s="7" t="n">
        <v>86.6548387096774</v>
      </c>
      <c r="H12" s="7" t="n">
        <v>87.1048387096774</v>
      </c>
      <c r="I12" s="7" t="n">
        <v>25.4545454545455</v>
      </c>
      <c r="J12" s="7" t="n">
        <v>25.2545454545455</v>
      </c>
      <c r="K12" s="7" t="n">
        <v>25.7045454545455</v>
      </c>
      <c r="L12" s="7" t="n">
        <v>22.0526315789474</v>
      </c>
      <c r="M12" s="7" t="n">
        <v>21.8526315789474</v>
      </c>
      <c r="N12" s="7" t="n">
        <v>22.3026315789474</v>
      </c>
    </row>
    <row r="13" customFormat="false" ht="12.8" hidden="false" customHeight="false" outlineLevel="0" collapsed="false">
      <c r="B13" s="6" t="n">
        <v>6</v>
      </c>
      <c r="C13" s="7" t="n">
        <v>15.2830188679245</v>
      </c>
      <c r="D13" s="7" t="n">
        <v>15.0830188679245</v>
      </c>
      <c r="E13" s="7" t="n">
        <v>15.5330188679245</v>
      </c>
      <c r="F13" s="7" t="n">
        <v>89.75</v>
      </c>
      <c r="G13" s="7" t="n">
        <v>89.55</v>
      </c>
      <c r="H13" s="7" t="n">
        <v>90</v>
      </c>
      <c r="I13" s="7" t="n">
        <v>27.4285714285714</v>
      </c>
      <c r="J13" s="7" t="n">
        <v>27.2285714285714</v>
      </c>
      <c r="K13" s="7" t="n">
        <v>27.6785714285714</v>
      </c>
      <c r="L13" s="7" t="n">
        <v>23.9428571428571</v>
      </c>
      <c r="M13" s="7" t="n">
        <v>23.7428571428571</v>
      </c>
      <c r="N13" s="7" t="n">
        <v>24.1928571428571</v>
      </c>
    </row>
    <row r="14" customFormat="false" ht="12.8" hidden="false" customHeight="false" outlineLevel="0" collapsed="false">
      <c r="B14" s="6" t="n">
        <v>7</v>
      </c>
      <c r="C14" s="7" t="n">
        <v>16.2931034482759</v>
      </c>
      <c r="D14" s="7" t="n">
        <v>16.0931034482759</v>
      </c>
      <c r="E14" s="7" t="n">
        <v>16.5431034482759</v>
      </c>
      <c r="F14" s="7" t="n">
        <v>91.9390243902439</v>
      </c>
      <c r="G14" s="7" t="n">
        <v>91.7390243902439</v>
      </c>
      <c r="H14" s="7" t="n">
        <v>92.1890243902439</v>
      </c>
      <c r="I14" s="7" t="n">
        <v>29.037037037037</v>
      </c>
      <c r="J14" s="7" t="n">
        <v>28.837037037037</v>
      </c>
      <c r="K14" s="7" t="n">
        <v>29.287037037037</v>
      </c>
      <c r="L14" s="7" t="n">
        <v>25.504347826087</v>
      </c>
      <c r="M14" s="7" t="n">
        <v>25.304347826087</v>
      </c>
      <c r="N14" s="7" t="n">
        <v>25.754347826087</v>
      </c>
    </row>
    <row r="15" customFormat="false" ht="12.8" hidden="false" customHeight="false" outlineLevel="0" collapsed="false">
      <c r="B15" s="6" t="n">
        <v>8</v>
      </c>
      <c r="C15" s="7" t="n">
        <v>17.1428571428571</v>
      </c>
      <c r="D15" s="7" t="n">
        <v>16.9428571428571</v>
      </c>
      <c r="E15" s="7" t="n">
        <v>17.3928571428571</v>
      </c>
      <c r="F15" s="7" t="n">
        <v>93.6521739130435</v>
      </c>
      <c r="G15" s="7" t="n">
        <v>93.4521739130435</v>
      </c>
      <c r="H15" s="7" t="n">
        <v>93.9021739130435</v>
      </c>
      <c r="I15" s="7" t="n">
        <v>30.3728813559322</v>
      </c>
      <c r="J15" s="7" t="n">
        <v>30.1728813559322</v>
      </c>
      <c r="K15" s="7" t="n">
        <v>30.6228813559322</v>
      </c>
      <c r="L15" s="7" t="n">
        <v>26.816</v>
      </c>
      <c r="M15" s="7" t="n">
        <v>26.616</v>
      </c>
      <c r="N15" s="7" t="n">
        <v>27.066</v>
      </c>
    </row>
    <row r="18" customFormat="false" ht="12.8" hidden="false" customHeight="false" outlineLevel="0" collapsed="false">
      <c r="A18" s="1" t="s">
        <v>11</v>
      </c>
    </row>
    <row r="20" customFormat="false" ht="12.8" hidden="false" customHeight="false" outlineLevel="0" collapsed="false">
      <c r="B20" s="3" t="s">
        <v>1</v>
      </c>
      <c r="C20" s="4" t="s">
        <v>12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customFormat="false" ht="23.5" hidden="false" customHeight="false" outlineLevel="0" collapsed="false">
      <c r="B21" s="8" t="s">
        <v>13</v>
      </c>
      <c r="C21" s="5" t="s">
        <v>4</v>
      </c>
      <c r="D21" s="5"/>
      <c r="E21" s="5"/>
      <c r="F21" s="5" t="s">
        <v>5</v>
      </c>
      <c r="G21" s="5"/>
      <c r="H21" s="5"/>
      <c r="I21" s="5" t="s">
        <v>6</v>
      </c>
      <c r="J21" s="5"/>
      <c r="K21" s="5"/>
      <c r="L21" s="5" t="s">
        <v>7</v>
      </c>
      <c r="M21" s="5"/>
      <c r="N21" s="5"/>
    </row>
    <row r="22" customFormat="false" ht="12.8" hidden="false" customHeight="false" outlineLevel="0" collapsed="false">
      <c r="B22" s="5"/>
      <c r="C22" s="5" t="s">
        <v>8</v>
      </c>
      <c r="D22" s="5" t="s">
        <v>9</v>
      </c>
      <c r="E22" s="5" t="s">
        <v>10</v>
      </c>
      <c r="F22" s="5" t="s">
        <v>8</v>
      </c>
      <c r="G22" s="5" t="s">
        <v>9</v>
      </c>
      <c r="H22" s="5" t="s">
        <v>10</v>
      </c>
      <c r="I22" s="5" t="s">
        <v>8</v>
      </c>
      <c r="J22" s="5" t="s">
        <v>9</v>
      </c>
      <c r="K22" s="5" t="s">
        <v>10</v>
      </c>
      <c r="L22" s="5" t="s">
        <v>8</v>
      </c>
      <c r="M22" s="5" t="s">
        <v>9</v>
      </c>
      <c r="N22" s="5" t="s">
        <v>10</v>
      </c>
    </row>
    <row r="23" customFormat="false" ht="12.8" hidden="false" customHeight="false" outlineLevel="0" collapsed="false">
      <c r="B23" s="9" t="n">
        <f aca="false">1/B7</f>
        <v>2</v>
      </c>
      <c r="C23" s="9" t="n">
        <f aca="false">1/C7</f>
        <v>0.377777777777778</v>
      </c>
      <c r="D23" s="9" t="n">
        <f aca="false">1/D7</f>
        <v>0.408653846153846</v>
      </c>
      <c r="E23" s="9" t="n">
        <f aca="false">1/E7</f>
        <v>0.345177664974619</v>
      </c>
      <c r="F23" s="9" t="n">
        <f aca="false">1/F7</f>
        <v>0.031569173630455</v>
      </c>
      <c r="G23" s="9" t="n">
        <f aca="false">1/G7</f>
        <v>0.0317697626611848</v>
      </c>
      <c r="H23" s="9" t="n">
        <f aca="false">1/H7</f>
        <v>0.0313219714417319</v>
      </c>
      <c r="I23" s="9" t="n">
        <f aca="false">1/I7</f>
        <v>0.191964285714286</v>
      </c>
      <c r="J23" s="9" t="n">
        <f aca="false">1/J7</f>
        <v>0.199628597957289</v>
      </c>
      <c r="K23" s="9" t="n">
        <f aca="false">1/K7</f>
        <v>0.183173588924387</v>
      </c>
      <c r="L23" s="9" t="n">
        <f aca="false">1/L7</f>
        <v>0.238663484486873</v>
      </c>
      <c r="M23" s="9" t="n">
        <f aca="false">1/M7</f>
        <v>0.25062656641604</v>
      </c>
      <c r="N23" s="9" t="n">
        <f aca="false">1/N7</f>
        <v>0.225225225225225</v>
      </c>
    </row>
    <row r="24" customFormat="false" ht="12.8" hidden="false" customHeight="false" outlineLevel="0" collapsed="false">
      <c r="B24" s="9" t="n">
        <f aca="false">1/B8</f>
        <v>1</v>
      </c>
      <c r="C24" s="9" t="n">
        <f aca="false">1/C8</f>
        <v>0.207407407407407</v>
      </c>
      <c r="D24" s="9" t="n">
        <f aca="false">1/D8</f>
        <v>0.216383307573416</v>
      </c>
      <c r="E24" s="9" t="n">
        <f aca="false">1/E8</f>
        <v>0.197183098591549</v>
      </c>
      <c r="F24" s="9" t="n">
        <f aca="false">1/F8</f>
        <v>0.0204271123491179</v>
      </c>
      <c r="G24" s="9" t="n">
        <f aca="false">1/G8</f>
        <v>0.0205109080738392</v>
      </c>
      <c r="H24" s="9" t="n">
        <f aca="false">1/H8</f>
        <v>0.0203233256351039</v>
      </c>
      <c r="I24" s="9" t="n">
        <f aca="false">1/I8</f>
        <v>0.107142857142857</v>
      </c>
      <c r="J24" s="9" t="n">
        <f aca="false">1/J8</f>
        <v>0.109489051094891</v>
      </c>
      <c r="K24" s="9" t="n">
        <f aca="false">1/K8</f>
        <v>0.104347826086957</v>
      </c>
      <c r="L24" s="9" t="n">
        <f aca="false">1/L8</f>
        <v>0.13126491646778</v>
      </c>
      <c r="M24" s="9" t="n">
        <f aca="false">1/M8</f>
        <v>0.134803921568627</v>
      </c>
      <c r="N24" s="9" t="n">
        <f aca="false">1/N8</f>
        <v>0.127094165222415</v>
      </c>
    </row>
    <row r="25" customFormat="false" ht="12.8" hidden="false" customHeight="false" outlineLevel="0" collapsed="false">
      <c r="B25" s="9" t="n">
        <f aca="false">1/B9</f>
        <v>0.5</v>
      </c>
      <c r="C25" s="9" t="n">
        <f aca="false">1/C9</f>
        <v>0.122222222222222</v>
      </c>
      <c r="D25" s="9" t="n">
        <f aca="false">1/D9</f>
        <v>0.125284738041002</v>
      </c>
      <c r="E25" s="9" t="n">
        <f aca="false">1/E9</f>
        <v>0.118598382749326</v>
      </c>
      <c r="F25" s="9" t="n">
        <f aca="false">1/F9</f>
        <v>0.0148560817084494</v>
      </c>
      <c r="G25" s="9" t="n">
        <f aca="false">1/G9</f>
        <v>0.0149003538834047</v>
      </c>
      <c r="H25" s="9" t="n">
        <f aca="false">1/H9</f>
        <v>0.0148011100832562</v>
      </c>
      <c r="I25" s="9" t="n">
        <f aca="false">1/I9</f>
        <v>0.0647321428571427</v>
      </c>
      <c r="J25" s="9" t="n">
        <f aca="false">1/J9</f>
        <v>0.0655811849841699</v>
      </c>
      <c r="K25" s="9" t="n">
        <f aca="false">1/K9</f>
        <v>0.0637012630422843</v>
      </c>
      <c r="L25" s="9" t="n">
        <f aca="false">1/L9</f>
        <v>0.0775656324582338</v>
      </c>
      <c r="M25" s="9" t="n">
        <f aca="false">1/M9</f>
        <v>0.0787878787878787</v>
      </c>
      <c r="N25" s="9" t="n">
        <f aca="false">1/N9</f>
        <v>0.0760901375475563</v>
      </c>
    </row>
    <row r="26" customFormat="false" ht="12.8" hidden="false" customHeight="false" outlineLevel="0" collapsed="false">
      <c r="B26" s="9" t="n">
        <f aca="false">1/B10</f>
        <v>0.333333333333333</v>
      </c>
      <c r="C26" s="9" t="n">
        <f aca="false">1/C10</f>
        <v>0.0938271604938272</v>
      </c>
      <c r="D26" s="9" t="n">
        <f aca="false">1/D10</f>
        <v>0.0956215400100655</v>
      </c>
      <c r="E26" s="9" t="n">
        <f aca="false">1/E10</f>
        <v>0.0916767189384801</v>
      </c>
      <c r="F26" s="9" t="n">
        <f aca="false">1/F10</f>
        <v>0.0129990714948932</v>
      </c>
      <c r="G26" s="9" t="n">
        <f aca="false">1/G10</f>
        <v>0.0130329547570285</v>
      </c>
      <c r="H26" s="9" t="n">
        <f aca="false">1/H10</f>
        <v>0.012956964368348</v>
      </c>
      <c r="I26" s="9" t="n">
        <f aca="false">1/I10</f>
        <v>0.0505952380952382</v>
      </c>
      <c r="J26" s="9" t="n">
        <f aca="false">1/J10</f>
        <v>0.0511124473842455</v>
      </c>
      <c r="K26" s="9" t="n">
        <f aca="false">1/K10</f>
        <v>0.0499632623071272</v>
      </c>
      <c r="L26" s="9" t="n">
        <f aca="false">1/L10</f>
        <v>0.0596658711217184</v>
      </c>
      <c r="M26" s="9" t="n">
        <f aca="false">1/M10</f>
        <v>0.0603864734299517</v>
      </c>
      <c r="N26" s="9" t="n">
        <f aca="false">1/N10</f>
        <v>0.0587889476778366</v>
      </c>
    </row>
    <row r="27" customFormat="false" ht="12.8" hidden="false" customHeight="false" outlineLevel="0" collapsed="false">
      <c r="B27" s="9" t="n">
        <f aca="false">1/B11</f>
        <v>0.25</v>
      </c>
      <c r="C27" s="9" t="n">
        <f aca="false">1/C11</f>
        <v>0.0796296296296298</v>
      </c>
      <c r="D27" s="9" t="n">
        <f aca="false">1/D11</f>
        <v>0.0809183289424164</v>
      </c>
      <c r="E27" s="9" t="n">
        <f aca="false">1/E11</f>
        <v>0.0780753517930097</v>
      </c>
      <c r="F27" s="9" t="n">
        <f aca="false">1/F11</f>
        <v>0.0120705663881151</v>
      </c>
      <c r="G27" s="9" t="n">
        <f aca="false">1/G11</f>
        <v>0.0120997766195086</v>
      </c>
      <c r="H27" s="9" t="n">
        <f aca="false">1/H11</f>
        <v>0.0120342513307105</v>
      </c>
      <c r="I27" s="9" t="n">
        <f aca="false">1/I11</f>
        <v>0.0435267857142857</v>
      </c>
      <c r="J27" s="9" t="n">
        <f aca="false">1/J11</f>
        <v>0.0439090294978608</v>
      </c>
      <c r="K27" s="9" t="n">
        <f aca="false">1/K11</f>
        <v>0.0430582390284294</v>
      </c>
      <c r="L27" s="9" t="n">
        <f aca="false">1/L11</f>
        <v>0.0507159904534607</v>
      </c>
      <c r="M27" s="9" t="n">
        <f aca="false">1/M11</f>
        <v>0.0512356841470766</v>
      </c>
      <c r="N27" s="9" t="n">
        <f aca="false">1/N11</f>
        <v>0.050081013404036</v>
      </c>
    </row>
    <row r="28" customFormat="false" ht="12.8" hidden="false" customHeight="false" outlineLevel="0" collapsed="false">
      <c r="B28" s="9" t="n">
        <f aca="false">1/B12</f>
        <v>0.2</v>
      </c>
      <c r="C28" s="9" t="n">
        <f aca="false">1/C12</f>
        <v>0.0711111111111111</v>
      </c>
      <c r="D28" s="9" t="n">
        <f aca="false">1/D12</f>
        <v>0.0721370604147881</v>
      </c>
      <c r="E28" s="9" t="n">
        <f aca="false">1/E12</f>
        <v>0.0698689956331878</v>
      </c>
      <c r="F28" s="9" t="n">
        <f aca="false">1/F12</f>
        <v>0.0115134633240483</v>
      </c>
      <c r="G28" s="9" t="n">
        <f aca="false">1/G12</f>
        <v>0.0115400364814057</v>
      </c>
      <c r="H28" s="9" t="n">
        <f aca="false">1/H12</f>
        <v>0.0114804184797704</v>
      </c>
      <c r="I28" s="9" t="n">
        <f aca="false">1/I12</f>
        <v>0.0392857142857142</v>
      </c>
      <c r="J28" s="9" t="n">
        <f aca="false">1/J12</f>
        <v>0.0395968322534197</v>
      </c>
      <c r="K28" s="9" t="n">
        <f aca="false">1/K12</f>
        <v>0.0389036251105216</v>
      </c>
      <c r="L28" s="9" t="n">
        <f aca="false">1/L12</f>
        <v>0.0453460620525059</v>
      </c>
      <c r="M28" s="9" t="n">
        <f aca="false">1/M12</f>
        <v>0.0457610789980732</v>
      </c>
      <c r="N28" s="9" t="n">
        <f aca="false">1/N12</f>
        <v>0.0448377581120943</v>
      </c>
    </row>
    <row r="29" customFormat="false" ht="12.8" hidden="false" customHeight="false" outlineLevel="0" collapsed="false">
      <c r="B29" s="9" t="n">
        <f aca="false">1/B13</f>
        <v>0.166666666666667</v>
      </c>
      <c r="C29" s="9" t="n">
        <f aca="false">1/C13</f>
        <v>0.0654320987654322</v>
      </c>
      <c r="D29" s="9" t="n">
        <f aca="false">1/D13</f>
        <v>0.0662997247935953</v>
      </c>
      <c r="E29" s="9" t="n">
        <f aca="false">1/E13</f>
        <v>0.0643789857273005</v>
      </c>
      <c r="F29" s="9" t="n">
        <f aca="false">1/F13</f>
        <v>0.011142061281337</v>
      </c>
      <c r="G29" s="9" t="n">
        <f aca="false">1/G13</f>
        <v>0.0111669458403127</v>
      </c>
      <c r="H29" s="9" t="n">
        <f aca="false">1/H13</f>
        <v>0.0111111111111111</v>
      </c>
      <c r="I29" s="9" t="n">
        <f aca="false">1/I13</f>
        <v>0.0364583333333334</v>
      </c>
      <c r="J29" s="9" t="n">
        <f aca="false">1/J13</f>
        <v>0.0367261280167891</v>
      </c>
      <c r="K29" s="9" t="n">
        <f aca="false">1/K13</f>
        <v>0.0361290322580646</v>
      </c>
      <c r="L29" s="9" t="n">
        <f aca="false">1/L13</f>
        <v>0.0417661097852029</v>
      </c>
      <c r="M29" s="9" t="n">
        <f aca="false">1/M13</f>
        <v>0.0421179302045729</v>
      </c>
      <c r="N29" s="9" t="n">
        <f aca="false">1/N13</f>
        <v>0.0413345143194568</v>
      </c>
    </row>
    <row r="30" customFormat="false" ht="12.8" hidden="false" customHeight="false" outlineLevel="0" collapsed="false">
      <c r="B30" s="9" t="n">
        <f aca="false">1/B14</f>
        <v>0.142857142857143</v>
      </c>
      <c r="C30" s="9" t="n">
        <f aca="false">1/C14</f>
        <v>0.0613756613756612</v>
      </c>
      <c r="D30" s="9" t="n">
        <f aca="false">1/D14</f>
        <v>0.0621384186843795</v>
      </c>
      <c r="E30" s="9" t="n">
        <f aca="false">1/E14</f>
        <v>0.0604481500781656</v>
      </c>
      <c r="F30" s="9" t="n">
        <f aca="false">1/F14</f>
        <v>0.0108767741079719</v>
      </c>
      <c r="G30" s="9" t="n">
        <f aca="false">1/G14</f>
        <v>0.0109004865339112</v>
      </c>
      <c r="H30" s="9" t="n">
        <f aca="false">1/H14</f>
        <v>0.0108472782591441</v>
      </c>
      <c r="I30" s="9" t="n">
        <f aca="false">1/I14</f>
        <v>0.0344387755102041</v>
      </c>
      <c r="J30" s="9" t="n">
        <f aca="false">1/J14</f>
        <v>0.034677626509119</v>
      </c>
      <c r="K30" s="9" t="n">
        <f aca="false">1/K14</f>
        <v>0.0341447992412267</v>
      </c>
      <c r="L30" s="9" t="n">
        <f aca="false">1/L14</f>
        <v>0.0392090010228434</v>
      </c>
      <c r="M30" s="9" t="n">
        <f aca="false">1/M14</f>
        <v>0.0395189003436425</v>
      </c>
      <c r="N30" s="9" t="n">
        <f aca="false">1/N14</f>
        <v>0.0388283953743563</v>
      </c>
    </row>
    <row r="31" customFormat="false" ht="12.8" hidden="false" customHeight="false" outlineLevel="0" collapsed="false">
      <c r="B31" s="9" t="n">
        <f aca="false">1/B15</f>
        <v>0.125</v>
      </c>
      <c r="C31" s="9" t="n">
        <f aca="false">1/C15</f>
        <v>0.0583333333333335</v>
      </c>
      <c r="D31" s="9" t="n">
        <f aca="false">1/D15</f>
        <v>0.0590219224283307</v>
      </c>
      <c r="E31" s="9" t="n">
        <f aca="false">1/E15</f>
        <v>0.0574948665297743</v>
      </c>
      <c r="F31" s="9" t="n">
        <f aca="false">1/F15</f>
        <v>0.010677808727948</v>
      </c>
      <c r="G31" s="9" t="n">
        <f aca="false">1/G15</f>
        <v>0.0107006606494836</v>
      </c>
      <c r="H31" s="9" t="n">
        <f aca="false">1/H15</f>
        <v>0.0106493807153606</v>
      </c>
      <c r="I31" s="9" t="n">
        <f aca="false">1/I15</f>
        <v>0.0329241071428571</v>
      </c>
      <c r="J31" s="9" t="n">
        <f aca="false">1/J15</f>
        <v>0.0331423435569037</v>
      </c>
      <c r="K31" s="9" t="n">
        <f aca="false">1/K15</f>
        <v>0.0326553203265532</v>
      </c>
      <c r="L31" s="9" t="n">
        <f aca="false">1/L15</f>
        <v>0.037291169451074</v>
      </c>
      <c r="M31" s="9" t="n">
        <f aca="false">1/M15</f>
        <v>0.0375713856327021</v>
      </c>
      <c r="N31" s="9" t="n">
        <f aca="false">1/N15</f>
        <v>0.0369467228256854</v>
      </c>
    </row>
    <row r="32" customFormat="false" ht="12.8" hidden="false" customHeight="false" outlineLevel="0" collapsed="false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4" customFormat="false" ht="12.8" hidden="false" customHeight="false" outlineLevel="0" collapsed="false">
      <c r="A34" s="1" t="s">
        <v>14</v>
      </c>
    </row>
    <row r="36" customFormat="false" ht="12.8" hidden="false" customHeight="false" outlineLevel="0" collapsed="false">
      <c r="B36" s="3" t="s">
        <v>1</v>
      </c>
      <c r="C36" s="11" t="s">
        <v>12</v>
      </c>
      <c r="D36" s="11"/>
      <c r="E36" s="11"/>
      <c r="F36" s="11"/>
      <c r="G36" s="11"/>
      <c r="H36" s="11"/>
      <c r="I36" s="11"/>
      <c r="J36" s="11"/>
    </row>
    <row r="37" customFormat="false" ht="23.5" hidden="false" customHeight="false" outlineLevel="0" collapsed="false">
      <c r="B37" s="8" t="s">
        <v>13</v>
      </c>
      <c r="C37" s="5" t="s">
        <v>4</v>
      </c>
      <c r="D37" s="5"/>
      <c r="E37" s="5" t="s">
        <v>5</v>
      </c>
      <c r="F37" s="5"/>
      <c r="G37" s="5" t="s">
        <v>6</v>
      </c>
      <c r="H37" s="5"/>
      <c r="I37" s="5" t="s">
        <v>7</v>
      </c>
      <c r="J37" s="5"/>
    </row>
    <row r="38" customFormat="false" ht="12.8" hidden="false" customHeight="false" outlineLevel="0" collapsed="false">
      <c r="B38" s="5"/>
      <c r="C38" s="5" t="s">
        <v>15</v>
      </c>
      <c r="D38" s="5" t="s">
        <v>16</v>
      </c>
      <c r="E38" s="5" t="s">
        <v>15</v>
      </c>
      <c r="F38" s="5" t="s">
        <v>16</v>
      </c>
      <c r="G38" s="5" t="s">
        <v>15</v>
      </c>
      <c r="H38" s="5" t="s">
        <v>16</v>
      </c>
      <c r="I38" s="5" t="s">
        <v>15</v>
      </c>
      <c r="J38" s="5" t="s">
        <v>16</v>
      </c>
    </row>
    <row r="39" customFormat="false" ht="12.8" hidden="false" customHeight="false" outlineLevel="0" collapsed="false">
      <c r="B39" s="9" t="n">
        <f aca="false">B23</f>
        <v>2</v>
      </c>
      <c r="C39" s="9" t="n">
        <f aca="false">AVERAGE(C23:E23)</f>
        <v>0.377203096302081</v>
      </c>
      <c r="D39" s="9" t="n">
        <f aca="false">STDEV(C23:E23)</f>
        <v>0.0317419925079286</v>
      </c>
      <c r="E39" s="9" t="n">
        <f aca="false">AVERAGE(F23:H23)</f>
        <v>0.0315536359111239</v>
      </c>
      <c r="F39" s="9" t="n">
        <f aca="false">STDEV(F23:H23)</f>
        <v>0.000224299597851373</v>
      </c>
      <c r="G39" s="9" t="n">
        <f aca="false">AVERAGE(I23:K23)</f>
        <v>0.191588824198654</v>
      </c>
      <c r="H39" s="9" t="n">
        <f aca="false">STDEV(I23:K23)</f>
        <v>0.0082339273181456</v>
      </c>
      <c r="I39" s="9" t="n">
        <f aca="false">AVERAGE(L23:N23)</f>
        <v>0.23817175870938</v>
      </c>
      <c r="J39" s="9" t="n">
        <f aca="false">STDEV(L23:N23)</f>
        <v>0.0127078078067476</v>
      </c>
    </row>
    <row r="40" customFormat="false" ht="12.8" hidden="false" customHeight="false" outlineLevel="0" collapsed="false">
      <c r="B40" s="9" t="n">
        <f aca="false">B24</f>
        <v>1</v>
      </c>
      <c r="C40" s="9" t="n">
        <f aca="false">AVERAGE(C24:E24)</f>
        <v>0.206991271190791</v>
      </c>
      <c r="D40" s="9" t="n">
        <f aca="false">STDEV(C24:E24)</f>
        <v>0.00960686646362495</v>
      </c>
      <c r="E40" s="9" t="n">
        <f aca="false">AVERAGE(F24:H24)</f>
        <v>0.0204204486860203</v>
      </c>
      <c r="F40" s="9" t="n">
        <f aca="false">STDEV(F24:H24)</f>
        <v>9.39685912147393E-005</v>
      </c>
      <c r="G40" s="9" t="n">
        <f aca="false">AVERAGE(I24:K24)</f>
        <v>0.106993244774901</v>
      </c>
      <c r="H40" s="9" t="n">
        <f aca="false">STDEV(I24:K24)</f>
        <v>0.00257387578197462</v>
      </c>
      <c r="I40" s="9" t="n">
        <f aca="false">AVERAGE(L24:N24)</f>
        <v>0.131054334419608</v>
      </c>
      <c r="J40" s="9" t="n">
        <f aca="false">STDEV(L24:N24)</f>
        <v>0.00385918959481794</v>
      </c>
    </row>
    <row r="41" customFormat="false" ht="12.8" hidden="false" customHeight="false" outlineLevel="0" collapsed="false">
      <c r="B41" s="9" t="n">
        <f aca="false">B25</f>
        <v>0.5</v>
      </c>
      <c r="C41" s="9" t="n">
        <f aca="false">AVERAGE(C25:E25)</f>
        <v>0.122035114337517</v>
      </c>
      <c r="D41" s="9" t="n">
        <f aca="false">STDEV(C25:E25)</f>
        <v>0.00334710229781233</v>
      </c>
      <c r="E41" s="9" t="n">
        <f aca="false">AVERAGE(F25:H25)</f>
        <v>0.0148525152250368</v>
      </c>
      <c r="F41" s="9" t="n">
        <f aca="false">STDEV(F25:H25)</f>
        <v>4.97179325789746E-005</v>
      </c>
      <c r="G41" s="9" t="n">
        <f aca="false">AVERAGE(I25:K25)</f>
        <v>0.0646715302945323</v>
      </c>
      <c r="H41" s="9" t="n">
        <f aca="false">STDEV(I25:K25)</f>
        <v>0.000941425535533943</v>
      </c>
      <c r="I41" s="9" t="n">
        <f aca="false">AVERAGE(L25:N25)</f>
        <v>0.0774812162645563</v>
      </c>
      <c r="J41" s="9" t="n">
        <f aca="false">STDEV(L25:N25)</f>
        <v>0.00135085029527715</v>
      </c>
    </row>
    <row r="42" customFormat="false" ht="12.8" hidden="false" customHeight="false" outlineLevel="0" collapsed="false">
      <c r="B42" s="9" t="n">
        <f aca="false">B26</f>
        <v>0.333333333333333</v>
      </c>
      <c r="C42" s="9" t="n">
        <f aca="false">AVERAGE(C26:E26)</f>
        <v>0.0937084731474576</v>
      </c>
      <c r="D42" s="9" t="n">
        <f aca="false">STDEV(C26:E26)</f>
        <v>0.00197508691868159</v>
      </c>
      <c r="E42" s="9" t="n">
        <f aca="false">AVERAGE(F26:H26)</f>
        <v>0.0129963302067566</v>
      </c>
      <c r="F42" s="9" t="n">
        <f aca="false">STDEV(F26:H26)</f>
        <v>3.80692893083063E-005</v>
      </c>
      <c r="G42" s="9" t="n">
        <f aca="false">AVERAGE(I26:K26)</f>
        <v>0.050556982595537</v>
      </c>
      <c r="H42" s="9" t="n">
        <f aca="false">STDEV(I26:K26)</f>
        <v>0.000575546868474544</v>
      </c>
      <c r="I42" s="9" t="n">
        <f aca="false">AVERAGE(L26:N26)</f>
        <v>0.0596137640765022</v>
      </c>
      <c r="J42" s="9" t="n">
        <f aca="false">STDEV(L26:N26)</f>
        <v>0.000800036555595197</v>
      </c>
    </row>
    <row r="43" customFormat="false" ht="12.8" hidden="false" customHeight="false" outlineLevel="0" collapsed="false">
      <c r="B43" s="9" t="n">
        <f aca="false">B27</f>
        <v>0.25</v>
      </c>
      <c r="C43" s="9" t="n">
        <f aca="false">AVERAGE(C27:E27)</f>
        <v>0.0795411034550186</v>
      </c>
      <c r="D43" s="9" t="n">
        <f aca="false">STDEV(C27:E27)</f>
        <v>0.00142355450570242</v>
      </c>
      <c r="E43" s="9" t="n">
        <f aca="false">AVERAGE(F27:H27)</f>
        <v>0.0120681981127781</v>
      </c>
      <c r="F43" s="9" t="n">
        <f aca="false">STDEV(F27:H27)</f>
        <v>3.28267789170987E-005</v>
      </c>
      <c r="G43" s="9" t="n">
        <f aca="false">AVERAGE(I27:K27)</f>
        <v>0.043498018080192</v>
      </c>
      <c r="H43" s="9" t="n">
        <f aca="false">STDEV(I27:K27)</f>
        <v>0.000426124146578576</v>
      </c>
      <c r="I43" s="9" t="n">
        <f aca="false">AVERAGE(L27:N27)</f>
        <v>0.0506775626681911</v>
      </c>
      <c r="J43" s="9" t="n">
        <f aca="false">STDEV(L27:N27)</f>
        <v>0.00057829374215794</v>
      </c>
    </row>
    <row r="44" customFormat="false" ht="12.8" hidden="false" customHeight="false" outlineLevel="0" collapsed="false">
      <c r="B44" s="9" t="n">
        <f aca="false">B28</f>
        <v>0.2</v>
      </c>
      <c r="C44" s="9" t="n">
        <f aca="false">AVERAGE(C28:E28)</f>
        <v>0.0710390557196957</v>
      </c>
      <c r="D44" s="9" t="n">
        <f aca="false">STDEV(C28:E28)</f>
        <v>0.00113574796850268</v>
      </c>
      <c r="E44" s="9" t="n">
        <f aca="false">AVERAGE(F28:H28)</f>
        <v>0.0115113060950748</v>
      </c>
      <c r="F44" s="9" t="n">
        <f aca="false">STDEV(F28:H28)</f>
        <v>2.98674866264059E-005</v>
      </c>
      <c r="G44" s="9" t="n">
        <f aca="false">AVERAGE(I28:K28)</f>
        <v>0.0392620572165518</v>
      </c>
      <c r="H44" s="9" t="n">
        <f aca="false">STDEV(I28:K28)</f>
        <v>0.000347208551784424</v>
      </c>
      <c r="I44" s="9" t="n">
        <f aca="false">AVERAGE(L28:N28)</f>
        <v>0.0453149663875578</v>
      </c>
      <c r="J44" s="9" t="n">
        <f aca="false">STDEV(L28:N28)</f>
        <v>0.000462445207462574</v>
      </c>
    </row>
    <row r="45" customFormat="false" ht="12.8" hidden="false" customHeight="false" outlineLevel="0" collapsed="false">
      <c r="B45" s="9" t="n">
        <f aca="false">B29</f>
        <v>0.166666666666667</v>
      </c>
      <c r="C45" s="9" t="n">
        <f aca="false">AVERAGE(C29:E29)</f>
        <v>0.0653702697621093</v>
      </c>
      <c r="D45" s="9" t="n">
        <f aca="false">STDEV(C29:E29)</f>
        <v>0.000961861091549472</v>
      </c>
      <c r="E45" s="9" t="n">
        <f aca="false">AVERAGE(F29:H29)</f>
        <v>0.0111400394109203</v>
      </c>
      <c r="F45" s="9" t="n">
        <f aca="false">STDEV(F29:H29)</f>
        <v>2.79722222256228E-005</v>
      </c>
      <c r="G45" s="9" t="n">
        <f aca="false">AVERAGE(I29:K29)</f>
        <v>0.036437831202729</v>
      </c>
      <c r="H45" s="9" t="n">
        <f aca="false">STDEV(I29:K29)</f>
        <v>0.000299075390647922</v>
      </c>
      <c r="I45" s="9" t="n">
        <f aca="false">AVERAGE(L29:N29)</f>
        <v>0.0417395181030775</v>
      </c>
      <c r="J45" s="9" t="n">
        <f aca="false">STDEV(L29:N29)</f>
        <v>0.000392384314711659</v>
      </c>
    </row>
    <row r="46" customFormat="false" ht="12.8" hidden="false" customHeight="false" outlineLevel="0" collapsed="false">
      <c r="B46" s="9" t="n">
        <f aca="false">B30</f>
        <v>0.142857142857143</v>
      </c>
      <c r="C46" s="9" t="n">
        <f aca="false">AVERAGE(C30:E30)</f>
        <v>0.0613207433794021</v>
      </c>
      <c r="D46" s="9" t="n">
        <f aca="false">STDEV(C30:E30)</f>
        <v>0.000846471488015377</v>
      </c>
      <c r="E46" s="9" t="n">
        <f aca="false">AVERAGE(F30:H30)</f>
        <v>0.0108748463003424</v>
      </c>
      <c r="F46" s="9" t="n">
        <f aca="false">STDEV(F30:H30)</f>
        <v>2.66564712145679E-005</v>
      </c>
      <c r="G46" s="9" t="n">
        <f aca="false">AVERAGE(I30:K30)</f>
        <v>0.0344204004201833</v>
      </c>
      <c r="H46" s="9" t="n">
        <f aca="false">STDEV(I30:K30)</f>
        <v>0.00026688847352843</v>
      </c>
      <c r="I46" s="9" t="n">
        <f aca="false">AVERAGE(L30:N30)</f>
        <v>0.0391854322469474</v>
      </c>
      <c r="J46" s="9" t="n">
        <f aca="false">STDEV(L30:N30)</f>
        <v>0.000345855307245926</v>
      </c>
    </row>
    <row r="47" customFormat="false" ht="12.8" hidden="false" customHeight="false" outlineLevel="0" collapsed="false">
      <c r="B47" s="9" t="n">
        <f aca="false">B31</f>
        <v>0.125</v>
      </c>
      <c r="C47" s="9" t="n">
        <f aca="false">AVERAGE(C31:E31)</f>
        <v>0.0582833740971461</v>
      </c>
      <c r="D47" s="9" t="n">
        <f aca="false">STDEV(C31:E31)</f>
        <v>0.000764752818425203</v>
      </c>
      <c r="E47" s="9" t="n">
        <f aca="false">AVERAGE(F31:H31)</f>
        <v>0.0106759500309307</v>
      </c>
      <c r="F47" s="9" t="n">
        <f aca="false">STDEV(F31:H31)</f>
        <v>2.5690445244613E-005</v>
      </c>
      <c r="G47" s="9" t="n">
        <f aca="false">AVERAGE(I31:K31)</f>
        <v>0.0329072570087714</v>
      </c>
      <c r="H47" s="9" t="n">
        <f aca="false">STDEV(I31:K31)</f>
        <v>0.000243948461748161</v>
      </c>
      <c r="I47" s="9" t="n">
        <f aca="false">AVERAGE(L31:N31)</f>
        <v>0.0372697593031538</v>
      </c>
      <c r="J47" s="9" t="n">
        <f aca="false">STDEV(L31:N31)</f>
        <v>0.000312881289697851</v>
      </c>
    </row>
    <row r="48" customFormat="false" ht="12.8" hidden="false" customHeight="false" outlineLevel="0" collapsed="false">
      <c r="A48" s="0" t="s">
        <v>17</v>
      </c>
      <c r="B48" s="12"/>
      <c r="C48" s="13" t="n">
        <f aca="false">SLOPE(C39:C47,$B$39:$B$47)</f>
        <v>0.170072987389197</v>
      </c>
      <c r="D48" s="12"/>
      <c r="E48" s="14" t="n">
        <f aca="false">SLOPE(E39:E47,$B$39:$B$47)</f>
        <v>0.0111348771034154</v>
      </c>
      <c r="F48" s="12"/>
      <c r="G48" s="15" t="n">
        <f aca="false">SLOPE(G39:G47,$B$39:$B$47)</f>
        <v>0.0846315656082399</v>
      </c>
      <c r="H48" s="12"/>
      <c r="I48" s="16" t="n">
        <f aca="false">SLOPE(I39:I47,$B$39:$B$47)</f>
        <v>0.107147698369898</v>
      </c>
      <c r="J48" s="12"/>
    </row>
    <row r="49" customFormat="false" ht="12.8" hidden="false" customHeight="false" outlineLevel="0" collapsed="false">
      <c r="A49" s="0" t="s">
        <v>18</v>
      </c>
      <c r="B49" s="12"/>
      <c r="C49" s="13" t="n">
        <f aca="false">INTERCEPT(C39:C47,$B$39:$B$47)</f>
        <v>0.0370124936700046</v>
      </c>
      <c r="D49" s="12"/>
      <c r="E49" s="14" t="n">
        <f aca="false">INTERCEPT(E39:E47,$B$39:$B$47)</f>
        <v>0.00928450116686655</v>
      </c>
      <c r="F49" s="12"/>
      <c r="G49" s="15" t="n">
        <f aca="false">INTERCEPT(G39:G47,$B$39:$B$47)</f>
        <v>0.0223396121640038</v>
      </c>
      <c r="H49" s="12"/>
      <c r="I49" s="16" t="n">
        <f aca="false">INTERCEPT(I39:I47,$B$39:$B$47)</f>
        <v>0.0238889753426495</v>
      </c>
      <c r="J49" s="12"/>
    </row>
    <row r="50" customFormat="false" ht="12.8" hidden="false" customHeight="false" outlineLevel="0" collapsed="false">
      <c r="A50" s="0" t="s">
        <v>19</v>
      </c>
      <c r="B50" s="12"/>
      <c r="C50" s="17" t="n">
        <f aca="false">1/C49</f>
        <v>27.0179039790127</v>
      </c>
      <c r="D50" s="12"/>
      <c r="E50" s="18" t="n">
        <f aca="false">1/E49</f>
        <v>107.706378837959</v>
      </c>
      <c r="F50" s="12"/>
      <c r="G50" s="19" t="n">
        <f aca="false">1/G49</f>
        <v>44.7635345080572</v>
      </c>
      <c r="H50" s="12"/>
      <c r="I50" s="20" t="n">
        <f aca="false">1/I49</f>
        <v>41.8603136240289</v>
      </c>
      <c r="J50" s="12"/>
      <c r="L50" s="0" t="n">
        <f aca="false">(C47-C39)/(B47-B39)</f>
        <v>0.170090518509299</v>
      </c>
    </row>
    <row r="51" customFormat="false" ht="12.8" hidden="false" customHeight="false" outlineLevel="0" collapsed="false">
      <c r="A51" s="0" t="s">
        <v>20</v>
      </c>
      <c r="B51" s="12"/>
      <c r="C51" s="17" t="n">
        <f aca="false">C50/1</f>
        <v>27.0179039790127</v>
      </c>
      <c r="D51" s="12"/>
      <c r="E51" s="18" t="n">
        <f aca="false">E50/1</f>
        <v>107.706378837959</v>
      </c>
      <c r="F51" s="12"/>
      <c r="G51" s="19" t="n">
        <f aca="false">G50/1</f>
        <v>44.7635345080572</v>
      </c>
      <c r="H51" s="12"/>
      <c r="I51" s="20" t="n">
        <f aca="false">I50/1</f>
        <v>41.8603136240289</v>
      </c>
      <c r="J51" s="12"/>
      <c r="L51" s="0" t="n">
        <f aca="false">C47-B47*L50</f>
        <v>0.0370220592834838</v>
      </c>
    </row>
    <row r="52" customFormat="false" ht="12.8" hidden="false" customHeight="false" outlineLevel="0" collapsed="false">
      <c r="A52" s="0" t="s">
        <v>21</v>
      </c>
      <c r="B52" s="12"/>
      <c r="C52" s="17" t="n">
        <f aca="false">C48/C49</f>
        <v>4.59501564270517</v>
      </c>
      <c r="D52" s="12" t="n">
        <f aca="false">C52/E52</f>
        <v>3.83142334668248</v>
      </c>
      <c r="E52" s="18" t="n">
        <f aca="false">E48/E49</f>
        <v>1.19929729161458</v>
      </c>
      <c r="F52" s="12"/>
      <c r="G52" s="19" t="n">
        <f aca="false">G48/G49</f>
        <v>3.78840800757535</v>
      </c>
      <c r="H52" s="12"/>
      <c r="I52" s="20" t="n">
        <f aca="false">I48/I49</f>
        <v>4.4852362578568</v>
      </c>
      <c r="J52" s="12"/>
    </row>
    <row r="53" customFormat="false" ht="12.8" hidden="false" customHeight="false" outlineLevel="0" collapsed="false">
      <c r="A53" s="0" t="s">
        <v>22</v>
      </c>
      <c r="B53" s="12"/>
      <c r="C53" s="17" t="n">
        <f aca="false">C51/C52</f>
        <v>5.87982850981259</v>
      </c>
      <c r="D53" s="12" t="n">
        <f aca="false">E53/$C$53</f>
        <v>15.2738989222459</v>
      </c>
      <c r="E53" s="18" t="n">
        <f aca="false">E51/E52</f>
        <v>89.807906339017</v>
      </c>
      <c r="F53" s="12" t="n">
        <f aca="false">G53/$C$53</f>
        <v>2.00956919757891</v>
      </c>
      <c r="G53" s="19" t="n">
        <f aca="false">G51/G52</f>
        <v>11.8159222603657</v>
      </c>
      <c r="H53" s="12" t="n">
        <f aca="false">I53/$C$53</f>
        <v>1.58727616156594</v>
      </c>
      <c r="I53" s="21" t="n">
        <f aca="false">I51/I52</f>
        <v>9.3329116277213</v>
      </c>
      <c r="J53" s="12"/>
    </row>
    <row r="81" customFormat="false" ht="12.8" hidden="false" customHeight="false" outlineLevel="0" collapsed="false">
      <c r="B81" s="0" t="n">
        <f aca="false">1/0.04</f>
        <v>25</v>
      </c>
      <c r="C81" s="0" t="n">
        <f aca="false">1/0.25</f>
        <v>4</v>
      </c>
    </row>
    <row r="83" customFormat="false" ht="12.8" hidden="false" customHeight="false" outlineLevel="0" collapsed="false">
      <c r="A83" s="1" t="s">
        <v>23</v>
      </c>
    </row>
    <row r="86" customFormat="false" ht="12.8" hidden="false" customHeight="false" outlineLevel="0" collapsed="false">
      <c r="B86" s="3" t="s">
        <v>1</v>
      </c>
      <c r="C86" s="11" t="s">
        <v>2</v>
      </c>
      <c r="D86" s="11"/>
      <c r="E86" s="11"/>
      <c r="F86" s="11"/>
      <c r="G86" s="11"/>
      <c r="H86" s="11"/>
      <c r="I86" s="11"/>
      <c r="J86" s="11"/>
    </row>
    <row r="87" customFormat="false" ht="23.5" hidden="false" customHeight="false" outlineLevel="0" collapsed="false">
      <c r="B87" s="8" t="s">
        <v>24</v>
      </c>
      <c r="C87" s="5" t="s">
        <v>4</v>
      </c>
      <c r="D87" s="5"/>
      <c r="E87" s="5" t="s">
        <v>5</v>
      </c>
      <c r="F87" s="5"/>
      <c r="G87" s="5" t="s">
        <v>6</v>
      </c>
      <c r="H87" s="5"/>
      <c r="I87" s="5" t="s">
        <v>7</v>
      </c>
      <c r="J87" s="5"/>
    </row>
    <row r="88" customFormat="false" ht="12.8" hidden="false" customHeight="false" outlineLevel="0" collapsed="false">
      <c r="B88" s="5"/>
      <c r="C88" s="5" t="s">
        <v>15</v>
      </c>
      <c r="D88" s="5" t="s">
        <v>16</v>
      </c>
      <c r="E88" s="5" t="s">
        <v>15</v>
      </c>
      <c r="F88" s="5" t="s">
        <v>16</v>
      </c>
      <c r="G88" s="5" t="s">
        <v>15</v>
      </c>
      <c r="H88" s="5" t="s">
        <v>16</v>
      </c>
      <c r="I88" s="5" t="s">
        <v>15</v>
      </c>
      <c r="J88" s="5" t="s">
        <v>16</v>
      </c>
    </row>
    <row r="89" customFormat="false" ht="12.8" hidden="false" customHeight="false" outlineLevel="0" collapsed="false">
      <c r="B89" s="7" t="n">
        <v>0.5</v>
      </c>
      <c r="C89" s="22" t="n">
        <f aca="false">AVERAGE(C7:E7)</f>
        <v>2.66372549019608</v>
      </c>
      <c r="D89" s="22" t="n">
        <f aca="false">STDEV(C7:E7)</f>
        <v>0.225462487641145</v>
      </c>
      <c r="E89" s="22" t="n">
        <f aca="false">AVERAGE(F7:H7)</f>
        <v>31.693137254902</v>
      </c>
      <c r="F89" s="22" t="n">
        <f aca="false">STDEV(F7:H7)</f>
        <v>0.225462487641144</v>
      </c>
      <c r="G89" s="22" t="n">
        <f aca="false">AVERAGE(I7:K7)</f>
        <v>5.22596899224807</v>
      </c>
      <c r="H89" s="22" t="n">
        <f aca="false">STDEV(I7:K7)</f>
        <v>0.225462487641145</v>
      </c>
      <c r="I89" s="22" t="n">
        <f aca="false">AVERAGE(L7:N7)</f>
        <v>4.20666666666667</v>
      </c>
      <c r="J89" s="22" t="n">
        <f aca="false">STDEV(L7:N7)</f>
        <v>0.225462487641145</v>
      </c>
    </row>
    <row r="90" customFormat="false" ht="12.8" hidden="false" customHeight="false" outlineLevel="0" collapsed="false">
      <c r="B90" s="7" t="n">
        <v>1</v>
      </c>
      <c r="C90" s="22" t="n">
        <f aca="false">AVERAGE(C8:E8)</f>
        <v>4.83809523809524</v>
      </c>
      <c r="D90" s="22" t="n">
        <f aca="false">STDEV(C8:E8)</f>
        <v>0.225462487641145</v>
      </c>
      <c r="E90" s="22" t="n">
        <f aca="false">AVERAGE(F8:H8)</f>
        <v>48.9712121212122</v>
      </c>
      <c r="F90" s="22" t="n">
        <f aca="false">STDEV(F8:H8)</f>
        <v>0.225462487641146</v>
      </c>
      <c r="G90" s="22" t="n">
        <f aca="false">AVERAGE(I8:K8)</f>
        <v>9.35</v>
      </c>
      <c r="H90" s="22" t="n">
        <f aca="false">STDEV(I8:K8)</f>
        <v>0.225462487641145</v>
      </c>
      <c r="I90" s="22" t="n">
        <f aca="false">AVERAGE(L8:N8)</f>
        <v>7.63484848484849</v>
      </c>
      <c r="J90" s="22" t="n">
        <f aca="false">STDEV(L8:N8)</f>
        <v>0.225462487641145</v>
      </c>
    </row>
    <row r="91" customFormat="false" ht="12.8" hidden="false" customHeight="false" outlineLevel="0" collapsed="false">
      <c r="B91" s="7" t="n">
        <v>2</v>
      </c>
      <c r="C91" s="22" t="n">
        <f aca="false">AVERAGE(C9:E9)</f>
        <v>8.19848484848485</v>
      </c>
      <c r="D91" s="22" t="n">
        <f aca="false">STDEV(C9:E9)</f>
        <v>0.225462487641145</v>
      </c>
      <c r="E91" s="22" t="n">
        <f aca="false">AVERAGE(F9:H9)</f>
        <v>67.3291666666667</v>
      </c>
      <c r="F91" s="22" t="n">
        <f aca="false">STDEV(F9:H9)</f>
        <v>0.225462487641146</v>
      </c>
      <c r="G91" s="22" t="n">
        <f aca="false">AVERAGE(I9:K9)</f>
        <v>15.4649425287357</v>
      </c>
      <c r="H91" s="22" t="n">
        <f aca="false">STDEV(I9:K9)</f>
        <v>0.225462487641144</v>
      </c>
      <c r="I91" s="22" t="n">
        <f aca="false">AVERAGE(L9:N9)</f>
        <v>12.9089743589744</v>
      </c>
      <c r="J91" s="22" t="n">
        <f aca="false">STDEV(L9:N9)</f>
        <v>0.225462487641144</v>
      </c>
    </row>
    <row r="92" customFormat="false" ht="12.8" hidden="false" customHeight="false" outlineLevel="0" collapsed="false">
      <c r="B92" s="7" t="n">
        <v>3</v>
      </c>
      <c r="C92" s="22" t="n">
        <f aca="false">AVERAGE(C10:E10)</f>
        <v>10.6745614035088</v>
      </c>
      <c r="D92" s="22" t="n">
        <f aca="false">STDEV(C10:E10)</f>
        <v>0.225462487641145</v>
      </c>
      <c r="E92" s="22" t="n">
        <f aca="false">AVERAGE(F10:H10)</f>
        <v>76.9452380952381</v>
      </c>
      <c r="F92" s="22" t="n">
        <f aca="false">STDEV(F10:H10)</f>
        <v>0.225462487641146</v>
      </c>
      <c r="G92" s="22" t="n">
        <f aca="false">AVERAGE(I10:K10)</f>
        <v>19.7813725490196</v>
      </c>
      <c r="H92" s="22" t="n">
        <f aca="false">STDEV(I10:K10)</f>
        <v>0.225462487641144</v>
      </c>
      <c r="I92" s="22" t="n">
        <f aca="false">AVERAGE(L10:N10)</f>
        <v>16.7766666666667</v>
      </c>
      <c r="J92" s="22" t="n">
        <f aca="false">STDEV(L10:N10)</f>
        <v>0.225462487641146</v>
      </c>
    </row>
    <row r="93" customFormat="false" ht="12.8" hidden="false" customHeight="false" outlineLevel="0" collapsed="false">
      <c r="B93" s="7" t="n">
        <v>4</v>
      </c>
      <c r="C93" s="22" t="n">
        <f aca="false">AVERAGE(C11:E11)</f>
        <v>12.5748062015504</v>
      </c>
      <c r="D93" s="22" t="n">
        <f aca="false">STDEV(C11:E11)</f>
        <v>0.225462487641145</v>
      </c>
      <c r="E93" s="22" t="n">
        <f aca="false">AVERAGE(F11:H11)</f>
        <v>82.8628205128205</v>
      </c>
      <c r="F93" s="22" t="n">
        <f aca="false">STDEV(F11:H11)</f>
        <v>0.225462487641146</v>
      </c>
      <c r="G93" s="22" t="n">
        <f aca="false">AVERAGE(I11:K11)</f>
        <v>22.9910256410257</v>
      </c>
      <c r="H93" s="22" t="n">
        <f aca="false">STDEV(I11:K11)</f>
        <v>0.225462487641144</v>
      </c>
      <c r="I93" s="22" t="n">
        <f aca="false">AVERAGE(L11:N11)</f>
        <v>19.7343137254902</v>
      </c>
      <c r="J93" s="22" t="n">
        <f aca="false">STDEV(L11:N11)</f>
        <v>0.225462487641144</v>
      </c>
    </row>
    <row r="94" customFormat="false" ht="12.8" hidden="false" customHeight="false" outlineLevel="0" collapsed="false">
      <c r="B94" s="7" t="n">
        <v>5</v>
      </c>
      <c r="C94" s="22" t="n">
        <f aca="false">AVERAGE(C12:E12)</f>
        <v>14.0791666666667</v>
      </c>
      <c r="D94" s="22" t="n">
        <f aca="false">STDEV(C12:E12)</f>
        <v>0.225462487641144</v>
      </c>
      <c r="E94" s="22" t="n">
        <f aca="false">AVERAGE(F12:H12)</f>
        <v>86.8715053763441</v>
      </c>
      <c r="F94" s="22" t="n">
        <f aca="false">STDEV(F12:H12)</f>
        <v>0.225462487641139</v>
      </c>
      <c r="G94" s="22" t="n">
        <f aca="false">AVERAGE(I12:K12)</f>
        <v>25.4712121212122</v>
      </c>
      <c r="H94" s="22" t="n">
        <f aca="false">STDEV(I12:K12)</f>
        <v>0.225462487641144</v>
      </c>
      <c r="I94" s="22" t="n">
        <f aca="false">AVERAGE(L12:N12)</f>
        <v>22.0692982456141</v>
      </c>
      <c r="J94" s="22" t="n">
        <f aca="false">STDEV(L12:N12)</f>
        <v>0.225462487641144</v>
      </c>
    </row>
    <row r="95" customFormat="false" ht="12.8" hidden="false" customHeight="false" outlineLevel="0" collapsed="false">
      <c r="B95" s="7" t="n">
        <v>6</v>
      </c>
      <c r="C95" s="22" t="n">
        <f aca="false">AVERAGE(C13:E13)</f>
        <v>15.2996855345912</v>
      </c>
      <c r="D95" s="22" t="n">
        <f aca="false">STDEV(C13:E13)</f>
        <v>0.225462487641145</v>
      </c>
      <c r="E95" s="22" t="n">
        <f aca="false">AVERAGE(F13:H13)</f>
        <v>89.7666666666667</v>
      </c>
      <c r="F95" s="22" t="n">
        <f aca="false">STDEV(F13:H13)</f>
        <v>0.225462487641146</v>
      </c>
      <c r="G95" s="22" t="n">
        <f aca="false">AVERAGE(I13:K13)</f>
        <v>27.4452380952381</v>
      </c>
      <c r="H95" s="22" t="n">
        <f aca="false">STDEV(I13:K13)</f>
        <v>0.225462487641144</v>
      </c>
      <c r="I95" s="22" t="n">
        <f aca="false">AVERAGE(L13:N13)</f>
        <v>23.9595238095238</v>
      </c>
      <c r="J95" s="22" t="n">
        <f aca="false">STDEV(L13:N13)</f>
        <v>0.225462487641144</v>
      </c>
    </row>
    <row r="96" customFormat="false" ht="12.8" hidden="false" customHeight="false" outlineLevel="0" collapsed="false">
      <c r="B96" s="7" t="n">
        <v>7</v>
      </c>
      <c r="C96" s="22" t="n">
        <f aca="false">AVERAGE(C14:E14)</f>
        <v>16.3097701149426</v>
      </c>
      <c r="D96" s="22" t="n">
        <f aca="false">STDEV(C14:E14)</f>
        <v>0.225462487641144</v>
      </c>
      <c r="E96" s="22" t="n">
        <f aca="false">AVERAGE(F14:H14)</f>
        <v>91.9556910569106</v>
      </c>
      <c r="F96" s="22" t="n">
        <f aca="false">STDEV(F14:H14)</f>
        <v>0.225462487641146</v>
      </c>
      <c r="G96" s="22" t="n">
        <f aca="false">AVERAGE(I14:K14)</f>
        <v>29.0537037037037</v>
      </c>
      <c r="H96" s="22" t="n">
        <f aca="false">STDEV(I14:K14)</f>
        <v>0.225462487641144</v>
      </c>
      <c r="I96" s="22" t="n">
        <f aca="false">AVERAGE(L14:N14)</f>
        <v>25.5210144927537</v>
      </c>
      <c r="J96" s="22" t="n">
        <f aca="false">STDEV(L14:N14)</f>
        <v>0.225462487641144</v>
      </c>
    </row>
    <row r="97" customFormat="false" ht="12.8" hidden="false" customHeight="false" outlineLevel="0" collapsed="false">
      <c r="B97" s="7" t="n">
        <v>8</v>
      </c>
      <c r="C97" s="22" t="n">
        <f aca="false">AVERAGE(C15:E15)</f>
        <v>17.1595238095238</v>
      </c>
      <c r="D97" s="22" t="n">
        <f aca="false">STDEV(C15:E15)</f>
        <v>0.225462487641144</v>
      </c>
      <c r="E97" s="22" t="n">
        <f aca="false">AVERAGE(F15:H15)</f>
        <v>93.6688405797102</v>
      </c>
      <c r="F97" s="22" t="n">
        <f aca="false">STDEV(F15:H15)</f>
        <v>0.225462487641146</v>
      </c>
      <c r="G97" s="22" t="n">
        <f aca="false">AVERAGE(I15:K15)</f>
        <v>30.3895480225989</v>
      </c>
      <c r="H97" s="22" t="n">
        <f aca="false">STDEV(I15:K15)</f>
        <v>0.225462487641144</v>
      </c>
      <c r="I97" s="22" t="n">
        <f aca="false">AVERAGE(L15:N15)</f>
        <v>26.8326666666667</v>
      </c>
      <c r="J97" s="22" t="n">
        <f aca="false">STDEV(L15:N15)</f>
        <v>0.225462487641144</v>
      </c>
    </row>
  </sheetData>
  <mergeCells count="20">
    <mergeCell ref="C4:N4"/>
    <mergeCell ref="C5:E5"/>
    <mergeCell ref="F5:H5"/>
    <mergeCell ref="I5:K5"/>
    <mergeCell ref="L5:N5"/>
    <mergeCell ref="C20:N20"/>
    <mergeCell ref="C21:E21"/>
    <mergeCell ref="F21:H21"/>
    <mergeCell ref="I21:K21"/>
    <mergeCell ref="L21:N21"/>
    <mergeCell ref="C36:J36"/>
    <mergeCell ref="C37:D37"/>
    <mergeCell ref="E37:F37"/>
    <mergeCell ref="G37:H37"/>
    <mergeCell ref="I37:J37"/>
    <mergeCell ref="C86:J86"/>
    <mergeCell ref="C87:D87"/>
    <mergeCell ref="E87:F87"/>
    <mergeCell ref="G87:H87"/>
    <mergeCell ref="I87:J8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2025-07-16T11:44:23Z</dcterms:created>
  <dc:creator/>
  <dc:description/>
  <dc:language>fr-FR</dc:language>
  <cp:lastModifiedBy/>
  <dcterms:modified xsi:type="dcterms:W3CDTF">2025-11-10T12:05:36Z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